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7620" firstSheet="4" activeTab="7"/>
  </bookViews>
  <sheets>
    <sheet name="Источники (1)" sheetId="1" r:id="rId1"/>
    <sheet name="Источники (2)" sheetId="2" r:id="rId2"/>
    <sheet name="Доходы (3)" sheetId="3" r:id="rId3"/>
    <sheet name="Расходы (4)" sheetId="4" r:id="rId4"/>
    <sheet name="Расходы (5)" sheetId="5" r:id="rId5"/>
    <sheet name="Межбюджетка (6)" sheetId="6" r:id="rId6"/>
    <sheet name="Межбюджетка (7)" sheetId="7" r:id="rId7"/>
    <sheet name="Дорожный фонд (8)" sheetId="8" r:id="rId8"/>
  </sheets>
  <definedNames>
    <definedName name="_xlnm.Print_Titles" localSheetId="3">'Расходы (4)'!$9:$10</definedName>
    <definedName name="_xlnm.Print_Titles" localSheetId="4">'Расходы (5)'!$10:$10</definedName>
    <definedName name="_xlnm.Print_Area" localSheetId="7">'Дорожный фонд (8)'!$A$1:$E$19</definedName>
    <definedName name="_xlnm.Print_Area" localSheetId="2">'Доходы (3)'!$A$1:$F$45</definedName>
    <definedName name="_xlnm.Print_Area" localSheetId="0">'Источники (1)'!$A$1:$E$20</definedName>
    <definedName name="_xlnm.Print_Area" localSheetId="1">'Источники (2)'!$A$1:$E$17</definedName>
    <definedName name="_xlnm.Print_Area" localSheetId="5">'Межбюджетка (6)'!$A$1:$C$11</definedName>
    <definedName name="_xlnm.Print_Area" localSheetId="6">'Межбюджетка (7)'!$A$1:$C$17</definedName>
    <definedName name="_xlnm.Print_Area" localSheetId="3">'Расходы (4)'!$A$1:$E$36</definedName>
    <definedName name="_xlnm.Print_Area" localSheetId="4">'Расходы (5)'!$A$1:$J$101</definedName>
  </definedNames>
  <calcPr fullCalcOnLoad="1"/>
</workbook>
</file>

<file path=xl/sharedStrings.xml><?xml version="1.0" encoding="utf-8"?>
<sst xmlns="http://schemas.openxmlformats.org/spreadsheetml/2006/main" count="518" uniqueCount="252">
  <si>
    <t>01  05  02  01  10  0000  610</t>
  </si>
  <si>
    <t>Уменьшение прочих остатков денежных средств  бюджетов сельских поселений</t>
  </si>
  <si>
    <t>01  05  00  00  00  0000  000</t>
  </si>
  <si>
    <t>Изменение остатков средств на счетах по учету  средств бюджета</t>
  </si>
  <si>
    <t>(тыс. руб.)</t>
  </si>
  <si>
    <t xml:space="preserve">Утвержено </t>
  </si>
  <si>
    <t>решением Совета поселения</t>
  </si>
  <si>
    <t>(приложение 1)</t>
  </si>
  <si>
    <t xml:space="preserve">Источники внутреннего финансирования дефицита бюджета </t>
  </si>
  <si>
    <t>Наименование кода группы, подгруппы, статьи, подстатьи, элемента, вида источников финансирования дефицита бюджета, кода класификации операции сектора государственного управления, относящихся к источникам финансирования дефицитов бюджетов РФ</t>
  </si>
  <si>
    <t>Исполнено</t>
  </si>
  <si>
    <t xml:space="preserve">Утверждено </t>
  </si>
  <si>
    <t>Код бюджетной класификации</t>
  </si>
  <si>
    <t>Администратор источника финансирования</t>
  </si>
  <si>
    <t xml:space="preserve">Источника финансирования </t>
  </si>
  <si>
    <t>01  05  02  01  10  0000  510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</si>
  <si>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</si>
  <si>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</si>
  <si>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Субвенции бюджетам сельских поселений  на выполнение передаваемых полномочий субъектов Российской Федерации</t>
  </si>
  <si>
    <t>2 02 03024 10 0000 151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</si>
  <si>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</si>
  <si>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2 02 03015 10 0000 151</t>
  </si>
  <si>
    <t>Дотации бюджетам сельских поселений на поддержку мер по обеспечению сбалансированности бюджетов</t>
  </si>
  <si>
    <t>2 02 01003 10 0000 151</t>
  </si>
  <si>
    <t>Дотации бюджетам сельских поселений на выравнивание   бюджетной обеспеченности</t>
  </si>
  <si>
    <t>2 02 01001 10 0000 151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</si>
  <si>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</si>
  <si>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</si>
  <si>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</si>
  <si>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</si>
  <si>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сельских поселений</t>
  </si>
  <si>
    <t>1 17 05050 10 0000 180</t>
  </si>
  <si>
    <t>ПРОЧИЕ НЕНАЛОГОВЫЕ ДОХОДЫ</t>
  </si>
  <si>
    <t>1 17 0000 00 0000 000</t>
  </si>
  <si>
    <t>Прочие доходы от компенсации затрат бюджетов сельских поселений</t>
  </si>
  <si>
    <t>1 13 02995 10 0000 130</t>
  </si>
  <si>
    <t>ДОХОДЫ ОТ ОКАЗАНИЯ ПЛАТНЫХ УСЛУГ (РАБОТ) И КОМПЕНСАЦИИ ЗАТРАТ ГОСУДАРСТВА</t>
  </si>
  <si>
    <t>1 13 00000 00 0000 000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</si>
  <si>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</si>
  <si>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</si>
  <si>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</si>
  <si>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1 08 04020 01 0000 110</t>
  </si>
  <si>
    <t>ГОСУДАРСТВЕННАЯ ПОШЛИНА</t>
  </si>
  <si>
    <t>1 08 00000 00 0000 000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</si>
  <si>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</si>
  <si>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</si>
  <si>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</si>
  <si>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</si>
  <si>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</si>
  <si>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</si>
  <si>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</si>
  <si>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1 06 01030 10 0000 110</t>
  </si>
  <si>
    <t>НАЛОГИ НА ИМУЩЕСТВО</t>
  </si>
  <si>
    <t>1 06 00000 00 0000 000</t>
  </si>
  <si>
    <t>Единый сельскохозяйственный налог</t>
  </si>
  <si>
    <t>1 05 03010 01 3000 110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</si>
  <si>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</si>
  <si>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</si>
  <si>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</si>
  <si>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</si>
  <si>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</si>
  <si>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</si>
  <si>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</si>
  <si>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</si>
  <si>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</si>
  <si>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1 03 02230 01 0000 110</t>
  </si>
  <si>
    <t>Акцизы по подакцизным товарам (продукции), производимые на территории Российской Федерации</t>
  </si>
  <si>
    <t>1 03 02000 00 0000 110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</si>
  <si>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</si>
  <si>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</si>
  <si>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</si>
  <si>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1 01 02010 01 0000 110</t>
  </si>
  <si>
    <t>Налог на доходы физических лиц</t>
  </si>
  <si>
    <t>1 01 02000 00 0000 110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</si>
  <si>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</si>
  <si>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</si>
  <si>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</si>
  <si>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</si>
  <si>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ДОХОДЫ ВСЕГО</t>
  </si>
  <si>
    <t>Доходы бюджета поступления</t>
  </si>
  <si>
    <t>Администратор поступлений</t>
  </si>
  <si>
    <t>Наименование дохода</t>
  </si>
  <si>
    <t>(приложение 2)</t>
  </si>
  <si>
    <t>ВСЕГО РАСХОДОВ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</si>
  <si>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</si>
  <si>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</si>
  <si>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</si>
  <si>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</si>
  <si>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</si>
  <si>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 xml:space="preserve">КУЛЬТУРА, КИНЕМАТОГРАФИЯ </t>
  </si>
  <si>
    <t>Молодежная политика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</si>
  <si>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</si>
  <si>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</si>
  <si>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</si>
  <si>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</si>
  <si>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</si>
  <si>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</si>
  <si>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</si>
  <si>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</si>
  <si>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</si>
  <si>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</si>
  <si>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</si>
  <si>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</si>
  <si>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проведения выборов и референдумов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</si>
  <si>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</si>
  <si>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</si>
  <si>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</si>
  <si>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</si>
  <si>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</t>
  </si>
  <si>
    <t>Подраздел</t>
  </si>
  <si>
    <t>Раздел</t>
  </si>
  <si>
    <t>Наименование показателя</t>
  </si>
  <si>
    <t>(тыс. рублей)</t>
  </si>
  <si>
    <t>(приложение 3)</t>
  </si>
  <si>
    <t>0000</t>
  </si>
  <si>
    <t>2</t>
  </si>
  <si>
    <t>78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</si>
  <si>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</si>
  <si>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 и спорта</t>
  </si>
  <si>
    <t>0001</t>
  </si>
  <si>
    <t>Иные пенсии, социальные доплаты к пенсиям</t>
  </si>
  <si>
    <t>Доплата к пенсии муниципаьным служащим</t>
  </si>
  <si>
    <t>Полномочия в области социальной политики</t>
  </si>
  <si>
    <t>5166</t>
  </si>
  <si>
    <t>Межбюджетные трансферты, передаваемые на осуществление части полномочий в соответствии с п. 3. ст. 12 ФЗ № 131</t>
  </si>
  <si>
    <t>0</t>
  </si>
  <si>
    <t>81</t>
  </si>
  <si>
    <t>КУЛЬТУРА, КИНЕМАТОГРАФИЯ</t>
  </si>
  <si>
    <t>5165</t>
  </si>
  <si>
    <t>91</t>
  </si>
  <si>
    <t>Иные межбюджетные трансферты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</si>
  <si>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</si>
  <si>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7000</t>
  </si>
  <si>
    <t>3</t>
  </si>
  <si>
    <t>09</t>
  </si>
  <si>
    <t>0502</t>
  </si>
  <si>
    <t>76</t>
  </si>
  <si>
    <t>Капитальный, текущий ремонт водопроводных сетей и водонапорной башни</t>
  </si>
  <si>
    <t>1</t>
  </si>
  <si>
    <t>99</t>
  </si>
  <si>
    <t>Закупка товаров, работ, услуг в целях капитального ремонта государствнного (муниципального) имущества</t>
  </si>
  <si>
    <t>Взносы в Фонд капитального ремонта</t>
  </si>
  <si>
    <t>2030</t>
  </si>
  <si>
    <t>07</t>
  </si>
  <si>
    <t>Отдельные мероприятия в области дорожного хозяйства за счет бюджетных ассигнований дорожного фонда</t>
  </si>
  <si>
    <t>Дорожное хозяйство</t>
  </si>
  <si>
    <t>Дорожное хозяйство (дорожные фонды)</t>
  </si>
  <si>
    <t>1000</t>
  </si>
  <si>
    <t>7</t>
  </si>
  <si>
    <t>24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</si>
  <si>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</si>
  <si>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6</t>
  </si>
  <si>
    <t>23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</si>
  <si>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</si>
  <si>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</si>
  <si>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>5118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</si>
  <si>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</si>
  <si>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</si>
  <si>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7216</t>
  </si>
  <si>
    <t>4</t>
  </si>
  <si>
    <t>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</si>
  <si>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№2429-ОЗ «Об административных правонарушениях в Вологодской области», в соответствии с законом области от 28 ноября 2005 года №1369-ОЗ «О наделении органов местного самоуправления отдельными государственными полномочиями в сфере административных отношений</t>
  </si>
  <si>
    <t>Выполнение других обязательств</t>
  </si>
  <si>
    <t>Реализация государственных функций, связанных с общегосударственным управлением</t>
  </si>
  <si>
    <t>5</t>
  </si>
  <si>
    <t>70</t>
  </si>
  <si>
    <t>Резервные средства</t>
  </si>
  <si>
    <t>Резервные фонды местных администраций</t>
  </si>
  <si>
    <t>Резервные фонды</t>
  </si>
  <si>
    <t>0005</t>
  </si>
  <si>
    <t>92</t>
  </si>
  <si>
    <t>Проведение выборов Главы муниципального образования</t>
  </si>
  <si>
    <t>Проведение выборов и референдумов</t>
  </si>
  <si>
    <t>5162</t>
  </si>
  <si>
    <t>Межбюджетные трансферты, передаваемые на выполнение полномочий в области внешнего финансового контроля</t>
  </si>
  <si>
    <t>5167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</si>
  <si>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</si>
  <si>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5164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</si>
  <si>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</si>
  <si>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5163</t>
  </si>
  <si>
    <t xml:space="preserve">Межбюджетные трансферты, передаваемые на выполнение полномочий по решению вопросов местного значения по пункту 20 части 1 ст. 14 Федерального Закона от 06.10.2003 г. №131-ФЗ "Об общих принципах организации местного самоуправления в Российской Федерации" </t>
  </si>
  <si>
    <t>5161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</si>
  <si>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</si>
  <si>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5160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</si>
  <si>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</si>
  <si>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0019</t>
  </si>
  <si>
    <t>Уплата  налогов, сборов</t>
  </si>
  <si>
    <t>Уплата налога на имущество организаций и земельного налога</t>
  </si>
  <si>
    <t>Социальные выплаты гражданам, кроме публичных нормативных социальных выплат</t>
  </si>
  <si>
    <t>Расходы на обеспечение функций выплаты государственных (муниципальных) органов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</si>
  <si>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</si>
  <si>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0018</t>
  </si>
  <si>
    <t xml:space="preserve">Руководство и управление в сфере установленных функций органов </t>
  </si>
  <si>
    <t>Обеспечение деятельности органов государственной власти</t>
  </si>
  <si>
    <t>КВР</t>
  </si>
  <si>
    <t>КЦСР</t>
  </si>
  <si>
    <t>ПР</t>
  </si>
  <si>
    <t>РЗ</t>
  </si>
  <si>
    <t>ГРБС</t>
  </si>
  <si>
    <t>Наименование</t>
  </si>
  <si>
    <t>ИТОГО</t>
  </si>
  <si>
    <t>Межбюджетные трансферты, передаваемые на выполнение полномочий по решению вопросов местного значения по пункту 20 части 1 ст. 14 Федерального Закона от 06.10.2003 г. №131-ФЗ "Об общих принципах организации местного самоуправления в Российской Федерации"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</si>
  <si>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</si>
  <si>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Наименование передаваемого полномочия</t>
  </si>
  <si>
    <t>Всего бюджетных ассигнований</t>
  </si>
  <si>
    <t>Ремонт и содержание дорог</t>
  </si>
  <si>
    <t>Распределение бюджетных ассигнований</t>
  </si>
  <si>
    <t>Всего доходов</t>
  </si>
  <si>
    <t>Доходы от уплаты акцизов на прямогонный бензин</t>
  </si>
  <si>
    <t>Доходы от уплаты акцизов на автомобильный бензин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</si>
  <si>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</si>
  <si>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дизельное топливо</t>
  </si>
  <si>
    <t>Доходы</t>
  </si>
  <si>
    <t>Код бюджетной классификации</t>
  </si>
  <si>
    <t>(приложение 6)</t>
  </si>
  <si>
    <t>Артюшинского сельского поселения по кодам классификации источников финансирования</t>
  </si>
  <si>
    <t>Администрация Артюшинского сельского поселения</t>
  </si>
  <si>
    <t>1 11  09045 10 0000 120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</si>
  <si>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</si>
  <si>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Расходы бюджета Артюшинского сельского поселения</t>
  </si>
  <si>
    <t>Уплата иных платежей</t>
  </si>
  <si>
    <t>Субсидии бюджетным учреждениям на иные цели</t>
  </si>
  <si>
    <t>Объем доходов и распределение бюджетных ассигнований Дорожного фонда                   Артюшинского сельского поселения за 2015 год</t>
  </si>
  <si>
    <t>802 04 09 07 1 2030 244 000</t>
  </si>
  <si>
    <t>финансирования дефицита бюджета поселения за 2015 год</t>
  </si>
  <si>
    <t>Увеличение прочих остатков денежных средств  бюджетов сельских поселений</t>
  </si>
  <si>
    <t>из них:</t>
  </si>
  <si>
    <t>в том числе:</t>
  </si>
  <si>
    <t xml:space="preserve">ИСТОЧНИКИ ФИНАНСИРОВАНИЯ ДЕФИЦИТА  БЮДЖЕТА ПОСЕЛЕНИЯ, ВСЕГО                                               </t>
  </si>
  <si>
    <t xml:space="preserve">Источники внутреннего финансирования дефицита бюджета Артюшинского сельского поселения по кодам групп, подгрупп, статей, видов источников финансирования дефицита бюджета поселения, классификации операций сектора государственного управления, относящихся к источникам финансирования дефицита бюджета поселения за 2015 год </t>
  </si>
  <si>
    <t>Источники внутреннего финансирования бюджета поселения</t>
  </si>
  <si>
    <t xml:space="preserve">Доходы бюджета Артюшинского сельского поселения по кодам классификации доходов бюджета поселения и доходов  бюджета поселения по кодам видов доходов, подвидов доходов, классификации операций сектора государственного управления, относящихся к доходам бюджета поселения за 2015 год </t>
  </si>
  <si>
    <t>000</t>
  </si>
  <si>
    <t>(приложение 4)</t>
  </si>
  <si>
    <t>по разделам, подразделам,  классификации расходов бюджета поселения за 2015 год</t>
  </si>
  <si>
    <t>(приложение № 5)</t>
  </si>
  <si>
    <t xml:space="preserve">Расходы бюджета Артюшинского сельского поселения по ведомственной структуре расходов бюджета поселения за 2015 год  </t>
  </si>
  <si>
    <t>Межбюджетные трансферты, передаваемые на осуществление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</t>
  </si>
  <si>
    <t>(приложение 7)</t>
  </si>
  <si>
    <t>Межбюджетные трансферты, передаваемые районному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2015 год</t>
  </si>
  <si>
    <t>(приложение 8)</t>
  </si>
  <si>
    <t>0001 03 02230 01 0000 110</t>
  </si>
  <si>
    <t>0001 03 02240 01 0000 110</t>
  </si>
  <si>
    <t>0001 03 02250 01 0000 110</t>
  </si>
  <si>
    <t>0001 03 02260 01 0000 110</t>
  </si>
  <si>
    <t xml:space="preserve">Проведение выборов депутатов предствавительного органа муниципального образования </t>
  </si>
  <si>
    <t>0006</t>
  </si>
  <si>
    <t>Межбюджетные трансферты, передаваемые бюджету Артюшинского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2015 год</t>
  </si>
  <si>
    <t>от 27.04.2016 № 19</t>
  </si>
  <si>
    <t>от 27.04.2016   № 19</t>
  </si>
  <si>
    <t>от 27.04.2016           № 19</t>
  </si>
  <si>
    <t>от 27.04.2016     № 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</si>
</sst>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0"/>
    <numFmt numFmtId="175" formatCode="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4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sz val="12"/>
      <color indexed="12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 Cyr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170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4" fillId="0" borderId="0">
      <alignment horizontal="left" vertical="top"/>
      <protection/>
    </xf>
    <xf numFmtId="0" fontId="63" fillId="0" borderId="7" applyNumberFormat="0" applyFill="0" applyAlignment="0" applyProtection="0"/>
    <xf numFmtId="0" fontId="64" fillId="35" borderId="8" applyNumberFormat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5" fillId="0" borderId="0">
      <alignment/>
      <protection/>
    </xf>
    <xf numFmtId="0" fontId="54" fillId="0" borderId="0">
      <alignment/>
      <protection/>
    </xf>
    <xf numFmtId="0" fontId="2" fillId="30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67" fillId="0" borderId="0" applyNumberFormat="0" applyFill="0" applyBorder="0" applyAlignment="0" applyProtection="0"/>
    <xf numFmtId="0" fontId="68" fillId="37" borderId="0" applyNumberFormat="0" applyBorder="0" applyAlignment="0" applyProtection="0"/>
    <xf numFmtId="0" fontId="69" fillId="0" borderId="0" applyNumberFormat="0" applyFill="0" applyBorder="0" applyAlignment="0" applyProtection="0"/>
    <xf numFmtId="0" fontId="54" fillId="38" borderId="10" applyNumberFormat="0" applyFont="0" applyAlignment="0" applyProtection="0"/>
    <xf numFmtId="9" fontId="54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72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 horizontal="right"/>
    </xf>
    <xf numFmtId="0" fontId="76" fillId="0" borderId="0" xfId="0" applyFont="1" applyAlignment="1">
      <alignment wrapText="1"/>
    </xf>
    <xf numFmtId="0" fontId="0" fillId="0" borderId="0" xfId="0" applyAlignment="1">
      <alignment wrapText="1"/>
    </xf>
    <xf numFmtId="0" fontId="74" fillId="0" borderId="12" xfId="0" applyFont="1" applyBorder="1" applyAlignment="1">
      <alignment vertical="center" wrapText="1"/>
    </xf>
    <xf numFmtId="173" fontId="77" fillId="0" borderId="12" xfId="0" applyNumberFormat="1" applyFont="1" applyBorder="1" applyAlignment="1">
      <alignment horizontal="center" vertical="center" wrapText="1"/>
    </xf>
    <xf numFmtId="173" fontId="78" fillId="0" borderId="12" xfId="0" applyNumberFormat="1" applyFont="1" applyBorder="1" applyAlignment="1">
      <alignment horizontal="center" vertical="center" wrapText="1"/>
    </xf>
    <xf numFmtId="173" fontId="78" fillId="41" borderId="12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172" fontId="77" fillId="0" borderId="0" xfId="0" applyNumberFormat="1" applyFont="1" applyBorder="1" applyAlignment="1">
      <alignment horizontal="center" vertical="center" wrapText="1"/>
    </xf>
    <xf numFmtId="0" fontId="78" fillId="41" borderId="12" xfId="0" applyFont="1" applyFill="1" applyBorder="1" applyAlignment="1">
      <alignment horizontal="left" vertical="center" wrapText="1"/>
    </xf>
    <xf numFmtId="0" fontId="78" fillId="41" borderId="12" xfId="0" applyFont="1" applyFill="1" applyBorder="1" applyAlignment="1">
      <alignment horizontal="center" vertical="center" wrapText="1"/>
    </xf>
    <xf numFmtId="172" fontId="78" fillId="0" borderId="0" xfId="0" applyNumberFormat="1" applyFont="1" applyBorder="1" applyAlignment="1">
      <alignment horizontal="center" vertical="center" wrapText="1"/>
    </xf>
    <xf numFmtId="173" fontId="77" fillId="41" borderId="12" xfId="0" applyNumberFormat="1" applyFont="1" applyFill="1" applyBorder="1" applyAlignment="1">
      <alignment horizontal="center" vertical="center" wrapText="1"/>
    </xf>
    <xf numFmtId="0" fontId="77" fillId="41" borderId="12" xfId="0" applyFont="1" applyFill="1" applyBorder="1" applyAlignment="1">
      <alignment horizontal="left" vertical="center" wrapText="1"/>
    </xf>
    <xf numFmtId="0" fontId="77" fillId="41" borderId="12" xfId="0" applyFont="1" applyFill="1" applyBorder="1" applyAlignment="1">
      <alignment horizontal="center" vertical="center" wrapText="1"/>
    </xf>
    <xf numFmtId="0" fontId="79" fillId="41" borderId="0" xfId="0" applyFont="1" applyFill="1" applyAlignment="1">
      <alignment/>
    </xf>
    <xf numFmtId="172" fontId="78" fillId="41" borderId="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41" borderId="0" xfId="0" applyFont="1" applyFill="1" applyAlignment="1">
      <alignment/>
    </xf>
    <xf numFmtId="172" fontId="77" fillId="41" borderId="0" xfId="0" applyNumberFormat="1" applyFont="1" applyFill="1" applyBorder="1" applyAlignment="1">
      <alignment horizontal="center" vertical="center" wrapText="1"/>
    </xf>
    <xf numFmtId="0" fontId="73" fillId="41" borderId="12" xfId="0" applyFont="1" applyFill="1" applyBorder="1" applyAlignment="1">
      <alignment horizontal="left" vertical="center" wrapText="1"/>
    </xf>
    <xf numFmtId="0" fontId="73" fillId="41" borderId="12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4" fontId="78" fillId="41" borderId="12" xfId="0" applyNumberFormat="1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/>
    </xf>
    <xf numFmtId="172" fontId="77" fillId="0" borderId="0" xfId="0" applyNumberFormat="1" applyFont="1" applyBorder="1" applyAlignment="1">
      <alignment horizontal="center" vertical="top" wrapText="1"/>
    </xf>
    <xf numFmtId="173" fontId="77" fillId="41" borderId="12" xfId="0" applyNumberFormat="1" applyFont="1" applyFill="1" applyBorder="1" applyAlignment="1">
      <alignment horizontal="center" vertical="top" wrapText="1"/>
    </xf>
    <xf numFmtId="0" fontId="77" fillId="0" borderId="12" xfId="0" applyFont="1" applyBorder="1" applyAlignment="1">
      <alignment horizontal="left" vertical="top" wrapText="1"/>
    </xf>
    <xf numFmtId="0" fontId="7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" fillId="0" borderId="0" xfId="66" applyFont="1">
      <alignment/>
      <protection/>
    </xf>
    <xf numFmtId="172" fontId="7" fillId="0" borderId="0" xfId="66" applyNumberFormat="1" applyFont="1">
      <alignment/>
      <protection/>
    </xf>
    <xf numFmtId="172" fontId="7" fillId="0" borderId="0" xfId="66" applyNumberFormat="1" applyFont="1" applyAlignment="1">
      <alignment horizontal="right"/>
      <protection/>
    </xf>
    <xf numFmtId="0" fontId="5" fillId="0" borderId="0" xfId="66" applyFont="1">
      <alignment/>
      <protection/>
    </xf>
    <xf numFmtId="172" fontId="8" fillId="0" borderId="0" xfId="66" applyNumberFormat="1" applyFont="1" applyBorder="1" applyAlignment="1">
      <alignment horizontal="right" vertical="center" wrapText="1"/>
      <protection/>
    </xf>
    <xf numFmtId="0" fontId="9" fillId="0" borderId="0" xfId="66" applyFont="1" applyBorder="1" applyAlignment="1">
      <alignment horizontal="center" vertical="center" wrapText="1"/>
      <protection/>
    </xf>
    <xf numFmtId="0" fontId="8" fillId="0" borderId="0" xfId="66" applyFont="1" applyBorder="1" applyAlignment="1">
      <alignment horizontal="left" wrapText="1"/>
      <protection/>
    </xf>
    <xf numFmtId="173" fontId="8" fillId="0" borderId="12" xfId="66" applyNumberFormat="1" applyFont="1" applyBorder="1" applyAlignment="1">
      <alignment horizontal="center" vertical="center" wrapText="1"/>
      <protection/>
    </xf>
    <xf numFmtId="173" fontId="8" fillId="41" borderId="12" xfId="66" applyNumberFormat="1" applyFont="1" applyFill="1" applyBorder="1" applyAlignment="1">
      <alignment horizontal="center" vertical="center" wrapText="1"/>
      <protection/>
    </xf>
    <xf numFmtId="0" fontId="9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left" wrapText="1"/>
      <protection/>
    </xf>
    <xf numFmtId="173" fontId="9" fillId="0" borderId="12" xfId="66" applyNumberFormat="1" applyFont="1" applyBorder="1" applyAlignment="1">
      <alignment horizontal="center" vertical="center" wrapText="1"/>
      <protection/>
    </xf>
    <xf numFmtId="173" fontId="9" fillId="41" borderId="12" xfId="66" applyNumberFormat="1" applyFont="1" applyFill="1" applyBorder="1" applyAlignment="1" applyProtection="1">
      <alignment horizontal="center" vertical="center"/>
      <protection hidden="1"/>
    </xf>
    <xf numFmtId="174" fontId="9" fillId="0" borderId="12" xfId="66" applyNumberFormat="1" applyFont="1" applyFill="1" applyBorder="1" applyAlignment="1" applyProtection="1">
      <alignment horizontal="center" vertical="center"/>
      <protection hidden="1"/>
    </xf>
    <xf numFmtId="0" fontId="9" fillId="0" borderId="12" xfId="66" applyFont="1" applyBorder="1" applyAlignment="1">
      <alignment vertical="top" wrapText="1"/>
      <protection/>
    </xf>
    <xf numFmtId="173" fontId="8" fillId="41" borderId="12" xfId="66" applyNumberFormat="1" applyFont="1" applyFill="1" applyBorder="1" applyAlignment="1" applyProtection="1">
      <alignment horizontal="center" vertical="center"/>
      <protection hidden="1"/>
    </xf>
    <xf numFmtId="174" fontId="8" fillId="0" borderId="12" xfId="66" applyNumberFormat="1" applyFont="1" applyFill="1" applyBorder="1" applyAlignment="1" applyProtection="1">
      <alignment horizontal="center" vertical="center"/>
      <protection hidden="1"/>
    </xf>
    <xf numFmtId="0" fontId="8" fillId="0" borderId="12" xfId="66" applyFont="1" applyBorder="1" applyAlignment="1">
      <alignment vertical="top" wrapText="1"/>
      <protection/>
    </xf>
    <xf numFmtId="0" fontId="9" fillId="0" borderId="12" xfId="66" applyFont="1" applyBorder="1" applyAlignment="1">
      <alignment horizontal="left" wrapText="1"/>
      <protection/>
    </xf>
    <xf numFmtId="173" fontId="9" fillId="41" borderId="12" xfId="66" applyNumberFormat="1" applyFont="1" applyFill="1" applyBorder="1" applyAlignment="1">
      <alignment horizontal="center" vertical="center" wrapText="1"/>
      <protection/>
    </xf>
    <xf numFmtId="174" fontId="9" fillId="41" borderId="12" xfId="66" applyNumberFormat="1" applyFont="1" applyFill="1" applyBorder="1" applyAlignment="1" applyProtection="1">
      <alignment horizontal="center" vertical="center"/>
      <protection hidden="1"/>
    </xf>
    <xf numFmtId="0" fontId="9" fillId="41" borderId="12" xfId="66" applyFont="1" applyFill="1" applyBorder="1" applyAlignment="1">
      <alignment horizontal="left" wrapText="1"/>
      <protection/>
    </xf>
    <xf numFmtId="174" fontId="8" fillId="41" borderId="12" xfId="66" applyNumberFormat="1" applyFont="1" applyFill="1" applyBorder="1" applyAlignment="1" applyProtection="1">
      <alignment horizontal="center" vertical="center"/>
      <protection hidden="1"/>
    </xf>
    <xf numFmtId="0" fontId="8" fillId="41" borderId="12" xfId="66" applyFont="1" applyFill="1" applyBorder="1" applyAlignment="1">
      <alignment horizontal="left" wrapText="1"/>
      <protection/>
    </xf>
    <xf numFmtId="0" fontId="9" fillId="0" borderId="12" xfId="66" applyFont="1" applyBorder="1" applyAlignment="1">
      <alignment horizontal="justify" vertical="top" wrapText="1"/>
      <protection/>
    </xf>
    <xf numFmtId="0" fontId="9" fillId="0" borderId="12" xfId="66" applyFont="1" applyFill="1" applyBorder="1" applyAlignment="1">
      <alignment horizontal="left" vertical="top" wrapText="1"/>
      <protection/>
    </xf>
    <xf numFmtId="173" fontId="8" fillId="0" borderId="12" xfId="66" applyNumberFormat="1" applyFont="1" applyFill="1" applyBorder="1" applyAlignment="1" applyProtection="1">
      <alignment horizontal="center" vertical="center"/>
      <protection hidden="1"/>
    </xf>
    <xf numFmtId="0" fontId="8" fillId="0" borderId="12" xfId="66" applyNumberFormat="1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wrapText="1"/>
      <protection/>
    </xf>
    <xf numFmtId="172" fontId="8" fillId="0" borderId="12" xfId="66" applyNumberFormat="1" applyFont="1" applyBorder="1" applyAlignment="1">
      <alignment horizontal="center" vertical="center" wrapText="1"/>
      <protection/>
    </xf>
    <xf numFmtId="0" fontId="10" fillId="0" borderId="0" xfId="66" applyFont="1" applyAlignment="1">
      <alignment/>
      <protection/>
    </xf>
    <xf numFmtId="173" fontId="9" fillId="0" borderId="0" xfId="66" applyNumberFormat="1" applyFont="1" applyFill="1" applyBorder="1" applyAlignment="1" applyProtection="1">
      <alignment horizontal="right"/>
      <protection hidden="1"/>
    </xf>
    <xf numFmtId="0" fontId="8" fillId="0" borderId="0" xfId="66" applyFont="1" applyBorder="1" applyAlignment="1">
      <alignment horizontal="center" vertical="center"/>
      <protection/>
    </xf>
    <xf numFmtId="0" fontId="13" fillId="0" borderId="0" xfId="66" applyFont="1">
      <alignment/>
      <protection/>
    </xf>
    <xf numFmtId="172" fontId="13" fillId="0" borderId="0" xfId="66" applyNumberFormat="1" applyFont="1" applyFill="1" applyBorder="1" applyAlignment="1">
      <alignment/>
      <protection/>
    </xf>
    <xf numFmtId="0" fontId="13" fillId="0" borderId="0" xfId="66" applyFont="1" applyFill="1" applyBorder="1" applyAlignment="1">
      <alignment/>
      <protection/>
    </xf>
    <xf numFmtId="0" fontId="5" fillId="0" borderId="0" xfId="66">
      <alignment/>
      <protection/>
    </xf>
    <xf numFmtId="0" fontId="79" fillId="0" borderId="0" xfId="66" applyFont="1">
      <alignment/>
      <protection/>
    </xf>
    <xf numFmtId="0" fontId="5" fillId="0" borderId="0" xfId="66" applyAlignment="1">
      <alignment/>
      <protection/>
    </xf>
    <xf numFmtId="0" fontId="78" fillId="0" borderId="0" xfId="66" applyFont="1">
      <alignment/>
      <protection/>
    </xf>
    <xf numFmtId="0" fontId="14" fillId="0" borderId="0" xfId="66" applyFont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Border="1">
      <alignment/>
      <protection/>
    </xf>
    <xf numFmtId="173" fontId="5" fillId="0" borderId="0" xfId="66" applyNumberFormat="1" applyFont="1" applyFill="1" applyBorder="1">
      <alignment/>
      <protection/>
    </xf>
    <xf numFmtId="0" fontId="5" fillId="0" borderId="0" xfId="66" applyFont="1" applyFill="1" applyBorder="1" applyAlignment="1">
      <alignment horizontal="right"/>
      <protection/>
    </xf>
    <xf numFmtId="173" fontId="15" fillId="0" borderId="0" xfId="66" applyNumberFormat="1" applyFont="1" applyFill="1" applyBorder="1" applyAlignment="1" applyProtection="1">
      <alignment horizontal="right"/>
      <protection hidden="1"/>
    </xf>
    <xf numFmtId="175" fontId="15" fillId="0" borderId="0" xfId="66" applyNumberFormat="1" applyFont="1" applyFill="1" applyBorder="1" applyAlignment="1" applyProtection="1">
      <alignment horizontal="center"/>
      <protection hidden="1"/>
    </xf>
    <xf numFmtId="49" fontId="15" fillId="0" borderId="0" xfId="66" applyNumberFormat="1" applyFont="1" applyFill="1" applyBorder="1" applyAlignment="1" applyProtection="1">
      <alignment horizontal="center"/>
      <protection hidden="1"/>
    </xf>
    <xf numFmtId="174" fontId="15" fillId="0" borderId="0" xfId="66" applyNumberFormat="1" applyFont="1" applyFill="1" applyBorder="1" applyAlignment="1" applyProtection="1">
      <alignment horizontal="center"/>
      <protection hidden="1"/>
    </xf>
    <xf numFmtId="0" fontId="15" fillId="0" borderId="0" xfId="66" applyFont="1" applyBorder="1" applyAlignment="1">
      <alignment horizontal="center"/>
      <protection/>
    </xf>
    <xf numFmtId="0" fontId="15" fillId="0" borderId="0" xfId="66" applyFont="1" applyBorder="1" applyAlignment="1">
      <alignment horizontal="left" vertical="top" wrapText="1"/>
      <protection/>
    </xf>
    <xf numFmtId="173" fontId="12" fillId="41" borderId="12" xfId="66" applyNumberFormat="1" applyFont="1" applyFill="1" applyBorder="1" applyAlignment="1" applyProtection="1">
      <alignment horizontal="center"/>
      <protection hidden="1"/>
    </xf>
    <xf numFmtId="173" fontId="12" fillId="0" borderId="12" xfId="66" applyNumberFormat="1" applyFont="1" applyFill="1" applyBorder="1" applyAlignment="1" applyProtection="1">
      <alignment horizontal="center"/>
      <protection hidden="1"/>
    </xf>
    <xf numFmtId="175" fontId="12" fillId="0" borderId="12" xfId="66" applyNumberFormat="1" applyFont="1" applyFill="1" applyBorder="1" applyAlignment="1" applyProtection="1">
      <alignment horizontal="center"/>
      <protection hidden="1"/>
    </xf>
    <xf numFmtId="49" fontId="12" fillId="0" borderId="12" xfId="66" applyNumberFormat="1" applyFont="1" applyFill="1" applyBorder="1" applyAlignment="1" applyProtection="1">
      <alignment horizontal="center"/>
      <protection hidden="1"/>
    </xf>
    <xf numFmtId="174" fontId="12" fillId="0" borderId="12" xfId="66" applyNumberFormat="1" applyFont="1" applyFill="1" applyBorder="1" applyAlignment="1" applyProtection="1">
      <alignment horizontal="center"/>
      <protection hidden="1"/>
    </xf>
    <xf numFmtId="0" fontId="12" fillId="0" borderId="12" xfId="66" applyFont="1" applyBorder="1" applyAlignment="1">
      <alignment horizontal="center"/>
      <protection/>
    </xf>
    <xf numFmtId="0" fontId="12" fillId="0" borderId="12" xfId="66" applyFont="1" applyBorder="1" applyAlignment="1">
      <alignment horizontal="left" vertical="top" wrapText="1"/>
      <protection/>
    </xf>
    <xf numFmtId="173" fontId="14" fillId="41" borderId="12" xfId="66" applyNumberFormat="1" applyFont="1" applyFill="1" applyBorder="1" applyAlignment="1" applyProtection="1">
      <alignment horizontal="center"/>
      <protection hidden="1"/>
    </xf>
    <xf numFmtId="173" fontId="14" fillId="0" borderId="12" xfId="66" applyNumberFormat="1" applyFont="1" applyFill="1" applyBorder="1" applyAlignment="1" applyProtection="1">
      <alignment horizontal="center"/>
      <protection hidden="1"/>
    </xf>
    <xf numFmtId="175" fontId="14" fillId="0" borderId="12" xfId="66" applyNumberFormat="1" applyFont="1" applyFill="1" applyBorder="1" applyAlignment="1" applyProtection="1">
      <alignment horizontal="center"/>
      <protection hidden="1"/>
    </xf>
    <xf numFmtId="49" fontId="14" fillId="0" borderId="12" xfId="66" applyNumberFormat="1" applyFont="1" applyFill="1" applyBorder="1" applyAlignment="1" applyProtection="1">
      <alignment horizontal="center"/>
      <protection hidden="1"/>
    </xf>
    <xf numFmtId="174" fontId="14" fillId="0" borderId="12" xfId="66" applyNumberFormat="1" applyFont="1" applyFill="1" applyBorder="1" applyAlignment="1" applyProtection="1">
      <alignment horizontal="center"/>
      <protection hidden="1"/>
    </xf>
    <xf numFmtId="0" fontId="14" fillId="0" borderId="12" xfId="66" applyFont="1" applyBorder="1" applyAlignment="1">
      <alignment horizontal="center"/>
      <protection/>
    </xf>
    <xf numFmtId="0" fontId="14" fillId="0" borderId="12" xfId="66" applyFont="1" applyFill="1" applyBorder="1" applyAlignment="1">
      <alignment horizontal="left" vertical="top" wrapText="1"/>
      <protection/>
    </xf>
    <xf numFmtId="0" fontId="16" fillId="0" borderId="0" xfId="66" applyFont="1">
      <alignment/>
      <protection/>
    </xf>
    <xf numFmtId="0" fontId="12" fillId="0" borderId="12" xfId="66" applyFont="1" applyFill="1" applyBorder="1" applyAlignment="1">
      <alignment horizontal="left" vertical="top" wrapText="1"/>
      <protection/>
    </xf>
    <xf numFmtId="0" fontId="17" fillId="0" borderId="0" xfId="66" applyFont="1" applyFill="1">
      <alignment/>
      <protection/>
    </xf>
    <xf numFmtId="173" fontId="14" fillId="41" borderId="12" xfId="66" applyNumberFormat="1" applyFont="1" applyFill="1" applyBorder="1" applyAlignment="1">
      <alignment horizontal="center"/>
      <protection/>
    </xf>
    <xf numFmtId="173" fontId="14" fillId="0" borderId="12" xfId="66" applyNumberFormat="1" applyFont="1" applyFill="1" applyBorder="1" applyAlignment="1">
      <alignment horizontal="center"/>
      <protection/>
    </xf>
    <xf numFmtId="0" fontId="18" fillId="0" borderId="0" xfId="66" applyFont="1" applyFill="1">
      <alignment/>
      <protection/>
    </xf>
    <xf numFmtId="0" fontId="14" fillId="0" borderId="12" xfId="66" applyFont="1" applyBorder="1" applyAlignment="1">
      <alignment horizontal="left" vertical="top" wrapText="1"/>
      <protection/>
    </xf>
    <xf numFmtId="0" fontId="10" fillId="0" borderId="0" xfId="66" applyFont="1">
      <alignment/>
      <protection/>
    </xf>
    <xf numFmtId="0" fontId="14" fillId="0" borderId="12" xfId="66" applyFont="1" applyFill="1" applyBorder="1" applyAlignment="1">
      <alignment horizontal="left" wrapText="1"/>
      <protection/>
    </xf>
    <xf numFmtId="0" fontId="12" fillId="0" borderId="12" xfId="66" applyFont="1" applyFill="1" applyBorder="1" applyAlignment="1">
      <alignment horizontal="left" wrapText="1"/>
      <protection/>
    </xf>
    <xf numFmtId="0" fontId="19" fillId="0" borderId="0" xfId="66" applyFont="1">
      <alignment/>
      <protection/>
    </xf>
    <xf numFmtId="0" fontId="14" fillId="0" borderId="12" xfId="66" applyFont="1" applyFill="1" applyBorder="1" applyAlignment="1">
      <alignment horizontal="center"/>
      <protection/>
    </xf>
    <xf numFmtId="0" fontId="12" fillId="0" borderId="12" xfId="66" applyFont="1" applyFill="1" applyBorder="1" applyAlignment="1">
      <alignment horizontal="center"/>
      <protection/>
    </xf>
    <xf numFmtId="0" fontId="5" fillId="0" borderId="0" xfId="66" applyFill="1">
      <alignment/>
      <protection/>
    </xf>
    <xf numFmtId="0" fontId="10" fillId="0" borderId="0" xfId="66" applyFont="1" applyFill="1">
      <alignment/>
      <protection/>
    </xf>
    <xf numFmtId="0" fontId="18" fillId="0" borderId="0" xfId="66" applyFont="1">
      <alignment/>
      <protection/>
    </xf>
    <xf numFmtId="49" fontId="20" fillId="0" borderId="0" xfId="66" applyNumberFormat="1" applyFont="1" applyFill="1" applyBorder="1" applyAlignment="1" applyProtection="1">
      <alignment horizontal="center"/>
      <protection hidden="1"/>
    </xf>
    <xf numFmtId="0" fontId="17" fillId="0" borderId="0" xfId="66" applyFont="1">
      <alignment/>
      <protection/>
    </xf>
    <xf numFmtId="0" fontId="17" fillId="0" borderId="0" xfId="66" applyFont="1" applyBorder="1">
      <alignment/>
      <protection/>
    </xf>
    <xf numFmtId="175" fontId="14" fillId="41" borderId="12" xfId="66" applyNumberFormat="1" applyFont="1" applyFill="1" applyBorder="1" applyAlignment="1" applyProtection="1">
      <alignment horizontal="center"/>
      <protection hidden="1"/>
    </xf>
    <xf numFmtId="49" fontId="14" fillId="41" borderId="12" xfId="66" applyNumberFormat="1" applyFont="1" applyFill="1" applyBorder="1" applyAlignment="1" applyProtection="1">
      <alignment horizontal="center"/>
      <protection hidden="1"/>
    </xf>
    <xf numFmtId="174" fontId="14" fillId="41" borderId="12" xfId="66" applyNumberFormat="1" applyFont="1" applyFill="1" applyBorder="1" applyAlignment="1" applyProtection="1">
      <alignment horizontal="center"/>
      <protection hidden="1"/>
    </xf>
    <xf numFmtId="0" fontId="14" fillId="41" borderId="12" xfId="66" applyFont="1" applyFill="1" applyBorder="1" applyAlignment="1">
      <alignment horizontal="center"/>
      <protection/>
    </xf>
    <xf numFmtId="0" fontId="14" fillId="41" borderId="12" xfId="66" applyFont="1" applyFill="1" applyBorder="1" applyAlignment="1">
      <alignment horizontal="left" vertical="top" wrapText="1"/>
      <protection/>
    </xf>
    <xf numFmtId="175" fontId="12" fillId="41" borderId="12" xfId="66" applyNumberFormat="1" applyFont="1" applyFill="1" applyBorder="1" applyAlignment="1" applyProtection="1">
      <alignment horizontal="center"/>
      <protection hidden="1"/>
    </xf>
    <xf numFmtId="49" fontId="12" fillId="41" borderId="12" xfId="66" applyNumberFormat="1" applyFont="1" applyFill="1" applyBorder="1" applyAlignment="1" applyProtection="1">
      <alignment horizontal="center"/>
      <protection hidden="1"/>
    </xf>
    <xf numFmtId="174" fontId="12" fillId="41" borderId="12" xfId="66" applyNumberFormat="1" applyFont="1" applyFill="1" applyBorder="1" applyAlignment="1" applyProtection="1">
      <alignment horizontal="center"/>
      <protection hidden="1"/>
    </xf>
    <xf numFmtId="0" fontId="12" fillId="41" borderId="12" xfId="66" applyFont="1" applyFill="1" applyBorder="1" applyAlignment="1">
      <alignment horizontal="center"/>
      <protection/>
    </xf>
    <xf numFmtId="0" fontId="12" fillId="41" borderId="12" xfId="66" applyFont="1" applyFill="1" applyBorder="1" applyAlignment="1">
      <alignment horizontal="left" vertical="top" wrapText="1"/>
      <protection/>
    </xf>
    <xf numFmtId="49" fontId="14" fillId="0" borderId="12" xfId="66" applyNumberFormat="1" applyFont="1" applyFill="1" applyBorder="1" applyAlignment="1" applyProtection="1">
      <alignment horizontal="center" vertical="top"/>
      <protection hidden="1"/>
    </xf>
    <xf numFmtId="174" fontId="14" fillId="0" borderId="12" xfId="66" applyNumberFormat="1" applyFont="1" applyFill="1" applyBorder="1" applyAlignment="1" applyProtection="1">
      <alignment horizontal="center" vertical="top"/>
      <protection hidden="1"/>
    </xf>
    <xf numFmtId="173" fontId="14" fillId="41" borderId="12" xfId="66" applyNumberFormat="1" applyFont="1" applyFill="1" applyBorder="1" applyAlignment="1" applyProtection="1">
      <alignment horizontal="center" vertical="top"/>
      <protection hidden="1"/>
    </xf>
    <xf numFmtId="173" fontId="14" fillId="0" borderId="12" xfId="66" applyNumberFormat="1" applyFont="1" applyFill="1" applyBorder="1" applyAlignment="1" applyProtection="1">
      <alignment horizontal="center" vertical="top"/>
      <protection hidden="1"/>
    </xf>
    <xf numFmtId="0" fontId="14" fillId="0" borderId="12" xfId="66" applyFont="1" applyBorder="1" applyAlignment="1">
      <alignment horizontal="center" vertical="top"/>
      <protection/>
    </xf>
    <xf numFmtId="0" fontId="21" fillId="0" borderId="0" xfId="66" applyFont="1">
      <alignment/>
      <protection/>
    </xf>
    <xf numFmtId="0" fontId="21" fillId="0" borderId="0" xfId="66" applyFont="1" applyFill="1">
      <alignment/>
      <protection/>
    </xf>
    <xf numFmtId="0" fontId="14" fillId="0" borderId="12" xfId="66" applyNumberFormat="1" applyFont="1" applyFill="1" applyBorder="1" applyAlignment="1" applyProtection="1">
      <alignment horizontal="center"/>
      <protection hidden="1"/>
    </xf>
    <xf numFmtId="0" fontId="12" fillId="0" borderId="12" xfId="66" applyFont="1" applyBorder="1" applyAlignment="1">
      <alignment vertical="top" wrapText="1"/>
      <protection/>
    </xf>
    <xf numFmtId="0" fontId="12" fillId="0" borderId="12" xfId="66" applyFont="1" applyBorder="1">
      <alignment/>
      <protection/>
    </xf>
    <xf numFmtId="0" fontId="14" fillId="0" borderId="12" xfId="66" applyFont="1" applyBorder="1" applyAlignment="1">
      <alignment horizontal="center" vertical="center"/>
      <protection/>
    </xf>
    <xf numFmtId="49" fontId="14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14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66" applyFont="1" applyBorder="1" applyAlignment="1">
      <alignment horizontal="center" vertical="center"/>
      <protection/>
    </xf>
    <xf numFmtId="173" fontId="12" fillId="0" borderId="12" xfId="66" applyNumberFormat="1" applyFont="1" applyFill="1" applyBorder="1" applyAlignment="1" applyProtection="1">
      <alignment horizontal="center" vertical="center" wrapText="1"/>
      <protection hidden="1"/>
    </xf>
    <xf numFmtId="173" fontId="22" fillId="0" borderId="0" xfId="66" applyNumberFormat="1" applyFont="1" applyFill="1" applyBorder="1" applyAlignment="1" applyProtection="1">
      <alignment horizontal="right"/>
      <protection hidden="1"/>
    </xf>
    <xf numFmtId="0" fontId="20" fillId="0" borderId="0" xfId="66" applyFont="1" applyFill="1" applyBorder="1" applyProtection="1">
      <alignment/>
      <protection hidden="1"/>
    </xf>
    <xf numFmtId="49" fontId="20" fillId="0" borderId="0" xfId="66" applyNumberFormat="1" applyFont="1" applyFill="1" applyBorder="1" applyProtection="1">
      <alignment/>
      <protection hidden="1"/>
    </xf>
    <xf numFmtId="49" fontId="20" fillId="0" borderId="0" xfId="66" applyNumberFormat="1" applyFont="1" applyFill="1" applyProtection="1">
      <alignment/>
      <protection hidden="1"/>
    </xf>
    <xf numFmtId="0" fontId="20" fillId="0" borderId="0" xfId="66" applyFont="1" applyFill="1" applyProtection="1">
      <alignment/>
      <protection hidden="1"/>
    </xf>
    <xf numFmtId="0" fontId="13" fillId="0" borderId="0" xfId="66" applyFont="1" applyBorder="1" applyAlignment="1">
      <alignment/>
      <protection/>
    </xf>
    <xf numFmtId="0" fontId="13" fillId="0" borderId="0" xfId="66" applyFont="1" applyAlignment="1">
      <alignment/>
      <protection/>
    </xf>
    <xf numFmtId="0" fontId="13" fillId="0" borderId="0" xfId="66" applyFont="1" applyFill="1" applyAlignment="1" applyProtection="1">
      <alignment wrapText="1"/>
      <protection hidden="1"/>
    </xf>
    <xf numFmtId="0" fontId="13" fillId="0" borderId="0" xfId="66" applyFont="1" applyFill="1" applyProtection="1">
      <alignment/>
      <protection hidden="1"/>
    </xf>
    <xf numFmtId="0" fontId="9" fillId="0" borderId="0" xfId="66" applyFont="1" applyFill="1" applyBorder="1">
      <alignment/>
      <protection/>
    </xf>
    <xf numFmtId="0" fontId="9" fillId="0" borderId="0" xfId="66" applyFont="1" applyBorder="1">
      <alignment/>
      <protection/>
    </xf>
    <xf numFmtId="0" fontId="9" fillId="0" borderId="0" xfId="66" applyFont="1">
      <alignment/>
      <protection/>
    </xf>
    <xf numFmtId="0" fontId="9" fillId="0" borderId="0" xfId="66" applyFont="1" applyFill="1" applyAlignment="1">
      <alignment/>
      <protection/>
    </xf>
    <xf numFmtId="0" fontId="13" fillId="0" borderId="0" xfId="66" applyFont="1" applyFill="1" applyAlignment="1">
      <alignment/>
      <protection/>
    </xf>
    <xf numFmtId="0" fontId="13" fillId="0" borderId="0" xfId="66" applyNumberFormat="1" applyFont="1" applyFill="1" applyAlignment="1" applyProtection="1">
      <alignment horizontal="left" vertical="center" wrapText="1"/>
      <protection hidden="1"/>
    </xf>
    <xf numFmtId="0" fontId="54" fillId="0" borderId="0" xfId="67">
      <alignment/>
      <protection/>
    </xf>
    <xf numFmtId="0" fontId="82" fillId="0" borderId="12" xfId="67" applyFont="1" applyBorder="1" applyAlignment="1">
      <alignment horizontal="center" vertical="center" wrapText="1"/>
      <protection/>
    </xf>
    <xf numFmtId="173" fontId="83" fillId="0" borderId="12" xfId="67" applyNumberFormat="1" applyFont="1" applyBorder="1" applyAlignment="1">
      <alignment horizontal="center" vertical="center" wrapText="1"/>
      <protection/>
    </xf>
    <xf numFmtId="0" fontId="83" fillId="0" borderId="12" xfId="67" applyFont="1" applyBorder="1" applyAlignment="1">
      <alignment horizontal="left" vertical="center" wrapText="1"/>
      <protection/>
    </xf>
    <xf numFmtId="0" fontId="78" fillId="0" borderId="0" xfId="66" applyFont="1" applyAlignment="1">
      <alignment wrapText="1"/>
      <protection/>
    </xf>
    <xf numFmtId="0" fontId="78" fillId="0" borderId="0" xfId="66" applyFont="1" applyAlignment="1">
      <alignment horizontal="right"/>
      <protection/>
    </xf>
    <xf numFmtId="0" fontId="20" fillId="0" borderId="0" xfId="66" applyFont="1">
      <alignment/>
      <protection/>
    </xf>
    <xf numFmtId="0" fontId="20" fillId="0" borderId="0" xfId="66" applyFont="1" applyAlignment="1">
      <alignment horizontal="right"/>
      <protection/>
    </xf>
    <xf numFmtId="0" fontId="20" fillId="0" borderId="0" xfId="66" applyFont="1" applyAlignment="1">
      <alignment/>
      <protection/>
    </xf>
    <xf numFmtId="0" fontId="22" fillId="0" borderId="0" xfId="66" applyFont="1" applyAlignment="1">
      <alignment horizontal="right"/>
      <protection/>
    </xf>
    <xf numFmtId="0" fontId="24" fillId="0" borderId="12" xfId="66" applyFont="1" applyBorder="1" applyAlignment="1">
      <alignment horizontal="center" vertical="center" wrapText="1"/>
      <protection/>
    </xf>
    <xf numFmtId="0" fontId="24" fillId="0" borderId="12" xfId="66" applyFont="1" applyBorder="1" applyAlignment="1">
      <alignment horizontal="center" vertical="center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/>
      <protection/>
    </xf>
    <xf numFmtId="0" fontId="13" fillId="0" borderId="12" xfId="66" applyFont="1" applyBorder="1" applyAlignment="1">
      <alignment horizontal="left" vertical="top" wrapText="1"/>
      <protection/>
    </xf>
    <xf numFmtId="172" fontId="13" fillId="0" borderId="12" xfId="66" applyNumberFormat="1" applyFont="1" applyBorder="1" applyAlignment="1">
      <alignment horizontal="center" vertical="center" wrapText="1"/>
      <protection/>
    </xf>
    <xf numFmtId="172" fontId="13" fillId="0" borderId="12" xfId="66" applyNumberFormat="1" applyFont="1" applyBorder="1" applyAlignment="1">
      <alignment horizontal="center" vertical="center"/>
      <protection/>
    </xf>
    <xf numFmtId="2" fontId="13" fillId="0" borderId="12" xfId="66" applyNumberFormat="1" applyFont="1" applyBorder="1" applyAlignment="1">
      <alignment horizontal="center" vertical="center" wrapText="1"/>
      <protection/>
    </xf>
    <xf numFmtId="172" fontId="24" fillId="0" borderId="12" xfId="66" applyNumberFormat="1" applyFont="1" applyFill="1" applyBorder="1" applyAlignment="1">
      <alignment horizontal="center" vertical="center" wrapText="1"/>
      <protection/>
    </xf>
    <xf numFmtId="172" fontId="24" fillId="0" borderId="12" xfId="66" applyNumberFormat="1" applyFont="1" applyBorder="1" applyAlignment="1">
      <alignment horizontal="center" vertical="center"/>
      <protection/>
    </xf>
    <xf numFmtId="172" fontId="24" fillId="0" borderId="12" xfId="66" applyNumberFormat="1" applyFont="1" applyBorder="1" applyAlignment="1">
      <alignment horizontal="center" vertical="center" wrapText="1"/>
      <protection/>
    </xf>
    <xf numFmtId="0" fontId="24" fillId="0" borderId="12" xfId="66" applyFont="1" applyBorder="1" applyAlignment="1">
      <alignment horizontal="left" vertical="center" wrapText="1"/>
      <protection/>
    </xf>
    <xf numFmtId="0" fontId="13" fillId="0" borderId="12" xfId="66" applyFont="1" applyBorder="1" applyAlignment="1">
      <alignment horizontal="left" vertical="center" wrapText="1"/>
      <protection/>
    </xf>
    <xf numFmtId="173" fontId="82" fillId="0" borderId="12" xfId="67" applyNumberFormat="1" applyFont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8" fillId="0" borderId="0" xfId="66" applyFont="1" applyAlignment="1">
      <alignment wrapText="1"/>
      <protection/>
    </xf>
    <xf numFmtId="49" fontId="77" fillId="0" borderId="12" xfId="0" applyNumberFormat="1" applyFont="1" applyBorder="1" applyAlignment="1">
      <alignment horizontal="center" vertical="center"/>
    </xf>
    <xf numFmtId="49" fontId="78" fillId="0" borderId="12" xfId="0" applyNumberFormat="1" applyFont="1" applyBorder="1" applyAlignment="1">
      <alignment horizontal="center" vertical="center"/>
    </xf>
    <xf numFmtId="49" fontId="78" fillId="41" borderId="12" xfId="0" applyNumberFormat="1" applyFont="1" applyFill="1" applyBorder="1" applyAlignment="1">
      <alignment horizontal="center" vertical="center"/>
    </xf>
    <xf numFmtId="49" fontId="77" fillId="41" borderId="12" xfId="0" applyNumberFormat="1" applyFont="1" applyFill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3" fillId="41" borderId="13" xfId="0" applyFont="1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4" fillId="0" borderId="13" xfId="0" applyFont="1" applyBorder="1" applyAlignment="1">
      <alignment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77" fillId="41" borderId="12" xfId="0" applyFont="1" applyFill="1" applyBorder="1" applyAlignment="1">
      <alignment horizontal="center" vertical="center" wrapText="1"/>
    </xf>
    <xf numFmtId="0" fontId="78" fillId="0" borderId="0" xfId="66" applyFont="1" applyAlignment="1">
      <alignment wrapText="1"/>
      <protection/>
    </xf>
    <xf numFmtId="0" fontId="5" fillId="0" borderId="0" xfId="66" applyAlignment="1">
      <alignment/>
      <protection/>
    </xf>
    <xf numFmtId="0" fontId="12" fillId="0" borderId="0" xfId="66" applyFont="1" applyAlignment="1">
      <alignment horizontal="center" vertical="center"/>
      <protection/>
    </xf>
    <xf numFmtId="0" fontId="11" fillId="0" borderId="0" xfId="66" applyFont="1" applyAlignment="1">
      <alignment horizontal="center" vertical="center"/>
      <protection/>
    </xf>
    <xf numFmtId="0" fontId="11" fillId="0" borderId="0" xfId="66" applyFont="1" applyAlignment="1">
      <alignment/>
      <protection/>
    </xf>
    <xf numFmtId="0" fontId="12" fillId="0" borderId="0" xfId="66" applyFont="1" applyBorder="1" applyAlignment="1">
      <alignment horizontal="center" vertical="center"/>
      <protection/>
    </xf>
    <xf numFmtId="49" fontId="14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66" applyFont="1" applyAlignment="1">
      <alignment/>
      <protection/>
    </xf>
    <xf numFmtId="0" fontId="9" fillId="0" borderId="0" xfId="66" applyFont="1" applyFill="1" applyAlignment="1">
      <alignment/>
      <protection/>
    </xf>
    <xf numFmtId="0" fontId="9" fillId="0" borderId="0" xfId="66" applyFont="1" applyAlignment="1">
      <alignment/>
      <protection/>
    </xf>
    <xf numFmtId="0" fontId="12" fillId="0" borderId="0" xfId="66" applyNumberFormat="1" applyFont="1" applyFill="1" applyAlignment="1" applyProtection="1">
      <alignment horizontal="center" vertical="center" wrapText="1"/>
      <protection hidden="1"/>
    </xf>
    <xf numFmtId="0" fontId="23" fillId="0" borderId="0" xfId="66" applyFont="1" applyAlignment="1">
      <alignment horizontal="center" vertical="center" wrapText="1"/>
      <protection/>
    </xf>
    <xf numFmtId="0" fontId="5" fillId="0" borderId="0" xfId="66" applyAlignment="1">
      <alignment horizontal="center" vertical="center" wrapText="1"/>
      <protection/>
    </xf>
    <xf numFmtId="0" fontId="82" fillId="0" borderId="0" xfId="67" applyFont="1" applyAlignment="1">
      <alignment horizontal="center" vertical="center" wrapText="1"/>
      <protection/>
    </xf>
    <xf numFmtId="0" fontId="83" fillId="0" borderId="0" xfId="67" applyFont="1" applyAlignment="1">
      <alignment wrapText="1"/>
      <protection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Alignment="1">
      <alignment horizontal="center"/>
      <protection/>
    </xf>
    <xf numFmtId="0" fontId="24" fillId="0" borderId="13" xfId="66" applyFont="1" applyBorder="1" applyAlignment="1">
      <alignment horizontal="center" vertical="center" wrapText="1"/>
      <protection/>
    </xf>
    <xf numFmtId="0" fontId="24" fillId="0" borderId="23" xfId="66" applyFont="1" applyBorder="1" applyAlignment="1">
      <alignment horizontal="center" vertical="center" wrapText="1"/>
      <protection/>
    </xf>
    <xf numFmtId="0" fontId="25" fillId="0" borderId="14" xfId="66" applyFont="1" applyBorder="1" applyAlignment="1">
      <alignment horizontal="center" vertical="center"/>
      <protection/>
    </xf>
    <xf numFmtId="0" fontId="25" fillId="0" borderId="14" xfId="66" applyFont="1" applyBorder="1" applyAlignment="1">
      <alignment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view="pageBreakPreview" zoomScale="110" zoomScaleSheetLayoutView="110" zoomScalePageLayoutView="0" workbookViewId="0" topLeftCell="A1">
      <selection activeCell="D4" sqref="D4:F4"/>
    </sheetView>
  </sheetViews>
  <sheetFormatPr defaultColWidth="9.00390625" defaultRowHeight="12.75"/>
  <cols>
    <col min="1" max="1" width="30.125" style="0" customWidth="1"/>
    <col min="2" max="2" width="10.375" style="0" customWidth="1"/>
    <col min="3" max="3" width="24.375" style="0" customWidth="1"/>
    <col min="4" max="4" width="12.00390625" style="0" customWidth="1"/>
    <col min="5" max="5" width="12.125" style="0" customWidth="1"/>
  </cols>
  <sheetData>
    <row r="1" spans="4:6" ht="12.75">
      <c r="D1" s="204" t="s">
        <v>5</v>
      </c>
      <c r="E1" s="205"/>
      <c r="F1" s="205"/>
    </row>
    <row r="2" spans="4:6" ht="12.75">
      <c r="D2" s="204" t="s">
        <v>6</v>
      </c>
      <c r="E2" s="205"/>
      <c r="F2" s="205"/>
    </row>
    <row r="3" spans="4:6" ht="12.75">
      <c r="D3" s="204" t="s">
        <v>248</v>
      </c>
      <c r="E3" s="205"/>
      <c r="F3" s="205"/>
    </row>
    <row r="4" spans="4:6" ht="12.75">
      <c r="D4" s="204" t="s">
        <v>7</v>
      </c>
      <c r="E4" s="205"/>
      <c r="F4" s="205"/>
    </row>
    <row r="6" spans="1:10" ht="15.75">
      <c r="A6" s="202" t="s">
        <v>8</v>
      </c>
      <c r="B6" s="202"/>
      <c r="C6" s="203"/>
      <c r="D6" s="203"/>
      <c r="E6" s="203"/>
      <c r="F6" s="7"/>
      <c r="G6" s="6"/>
      <c r="H6" s="6"/>
      <c r="I6" s="6"/>
      <c r="J6" s="6"/>
    </row>
    <row r="7" spans="1:10" ht="15.75">
      <c r="A7" s="202" t="s">
        <v>215</v>
      </c>
      <c r="B7" s="202"/>
      <c r="C7" s="203"/>
      <c r="D7" s="203"/>
      <c r="E7" s="203"/>
      <c r="F7" s="7"/>
      <c r="G7" s="6"/>
      <c r="H7" s="6"/>
      <c r="I7" s="6"/>
      <c r="J7" s="6"/>
    </row>
    <row r="8" spans="1:5" ht="12.75" customHeight="1">
      <c r="A8" s="202" t="s">
        <v>224</v>
      </c>
      <c r="B8" s="202"/>
      <c r="C8" s="202"/>
      <c r="D8" s="202"/>
      <c r="E8" s="202"/>
    </row>
    <row r="9" ht="12.75">
      <c r="E9" s="5" t="s">
        <v>4</v>
      </c>
    </row>
    <row r="10" spans="1:5" ht="12.75">
      <c r="A10" s="200" t="s">
        <v>9</v>
      </c>
      <c r="B10" s="198" t="s">
        <v>12</v>
      </c>
      <c r="C10" s="199"/>
      <c r="D10" s="200" t="s">
        <v>11</v>
      </c>
      <c r="E10" s="200" t="s">
        <v>10</v>
      </c>
    </row>
    <row r="11" spans="1:6" ht="129.75" customHeight="1">
      <c r="A11" s="201"/>
      <c r="B11" s="4" t="s">
        <v>13</v>
      </c>
      <c r="C11" s="4" t="s">
        <v>14</v>
      </c>
      <c r="D11" s="201"/>
      <c r="E11" s="201"/>
      <c r="F11" s="1"/>
    </row>
    <row r="12" spans="1:6" ht="14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1"/>
    </row>
    <row r="13" spans="1:6" ht="63.75" customHeight="1">
      <c r="A13" s="8" t="s">
        <v>228</v>
      </c>
      <c r="B13" s="8"/>
      <c r="C13" s="4"/>
      <c r="D13" s="9">
        <f>D20+D19</f>
        <v>139.29999999999973</v>
      </c>
      <c r="E13" s="9">
        <f>E19+E20</f>
        <v>88.80000000000018</v>
      </c>
      <c r="F13" s="1"/>
    </row>
    <row r="14" spans="1:6" ht="13.5" customHeight="1">
      <c r="A14" s="3" t="s">
        <v>227</v>
      </c>
      <c r="B14" s="3"/>
      <c r="C14" s="2"/>
      <c r="D14" s="10"/>
      <c r="E14" s="10"/>
      <c r="F14" s="1"/>
    </row>
    <row r="15" spans="1:6" ht="39.75" customHeight="1">
      <c r="A15" s="3" t="s">
        <v>230</v>
      </c>
      <c r="B15" s="3"/>
      <c r="C15" s="2"/>
      <c r="D15" s="10">
        <f>D18</f>
        <v>139.29999999999973</v>
      </c>
      <c r="E15" s="10">
        <f>E18</f>
        <v>88.80000000000018</v>
      </c>
      <c r="F15" s="1"/>
    </row>
    <row r="16" spans="1:6" ht="15.75" customHeight="1">
      <c r="A16" s="3" t="s">
        <v>226</v>
      </c>
      <c r="B16" s="3"/>
      <c r="C16" s="2"/>
      <c r="D16" s="10"/>
      <c r="E16" s="10"/>
      <c r="F16" s="1"/>
    </row>
    <row r="17" spans="1:6" ht="31.5" customHeight="1">
      <c r="A17" s="8" t="s">
        <v>216</v>
      </c>
      <c r="B17" s="4">
        <v>802</v>
      </c>
      <c r="C17" s="4"/>
      <c r="D17" s="9"/>
      <c r="E17" s="9"/>
      <c r="F17" s="1"/>
    </row>
    <row r="18" spans="1:6" ht="34.5" customHeight="1">
      <c r="A18" s="3" t="s">
        <v>3</v>
      </c>
      <c r="B18" s="2">
        <v>802</v>
      </c>
      <c r="C18" s="2" t="s">
        <v>2</v>
      </c>
      <c r="D18" s="10">
        <f>D20+D19</f>
        <v>139.29999999999973</v>
      </c>
      <c r="E18" s="10">
        <f>E20+E19</f>
        <v>88.80000000000018</v>
      </c>
      <c r="F18" s="1"/>
    </row>
    <row r="19" spans="1:6" ht="43.5" customHeight="1">
      <c r="A19" s="3" t="s">
        <v>225</v>
      </c>
      <c r="B19" s="2">
        <v>802</v>
      </c>
      <c r="C19" s="2" t="s">
        <v>15</v>
      </c>
      <c r="D19" s="10">
        <v>-2844.3</v>
      </c>
      <c r="E19" s="10">
        <v>-2757.6</v>
      </c>
      <c r="F19" s="1"/>
    </row>
    <row r="20" spans="1:6" ht="45" customHeight="1">
      <c r="A20" s="3" t="s">
        <v>1</v>
      </c>
      <c r="B20" s="2">
        <v>802</v>
      </c>
      <c r="C20" s="2" t="s">
        <v>0</v>
      </c>
      <c r="D20" s="10">
        <v>2983.6</v>
      </c>
      <c r="E20" s="10">
        <v>2846.4</v>
      </c>
      <c r="F20" s="1"/>
    </row>
    <row r="21" ht="12.75">
      <c r="F21" s="1"/>
    </row>
    <row r="22" ht="12.75">
      <c r="F22" s="1"/>
    </row>
  </sheetData>
  <sheetProtection/>
  <mergeCells count="11">
    <mergeCell ref="D1:F1"/>
    <mergeCell ref="D2:F2"/>
    <mergeCell ref="D3:F3"/>
    <mergeCell ref="D4:F4"/>
    <mergeCell ref="A8:E8"/>
    <mergeCell ref="B10:C10"/>
    <mergeCell ref="D10:D11"/>
    <mergeCell ref="E10:E11"/>
    <mergeCell ref="A10:A11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view="pageBreakPreview" zoomScale="110" zoomScaleSheetLayoutView="110" zoomScalePageLayoutView="0" workbookViewId="0" topLeftCell="A1">
      <selection activeCell="D4" sqref="D4:F4"/>
    </sheetView>
  </sheetViews>
  <sheetFormatPr defaultColWidth="9.00390625" defaultRowHeight="12.75"/>
  <cols>
    <col min="1" max="1" width="35.125" style="0" customWidth="1"/>
    <col min="2" max="2" width="9.125" style="0" customWidth="1"/>
    <col min="3" max="3" width="19.625" style="0" customWidth="1"/>
    <col min="4" max="4" width="12.00390625" style="0" customWidth="1"/>
    <col min="5" max="5" width="12.125" style="0" customWidth="1"/>
  </cols>
  <sheetData>
    <row r="1" spans="4:6" ht="12.75">
      <c r="D1" s="204" t="s">
        <v>5</v>
      </c>
      <c r="E1" s="205"/>
      <c r="F1" s="205"/>
    </row>
    <row r="2" spans="4:6" ht="12.75">
      <c r="D2" s="204" t="s">
        <v>6</v>
      </c>
      <c r="E2" s="205"/>
      <c r="F2" s="205"/>
    </row>
    <row r="3" spans="4:6" ht="12.75">
      <c r="D3" s="204" t="s">
        <v>249</v>
      </c>
      <c r="E3" s="205"/>
      <c r="F3" s="205"/>
    </row>
    <row r="4" spans="4:6" ht="12.75">
      <c r="D4" s="204" t="s">
        <v>82</v>
      </c>
      <c r="E4" s="205"/>
      <c r="F4" s="205"/>
    </row>
    <row r="6" spans="1:10" ht="79.5" customHeight="1">
      <c r="A6" s="202" t="s">
        <v>229</v>
      </c>
      <c r="B6" s="202"/>
      <c r="C6" s="213"/>
      <c r="D6" s="213"/>
      <c r="E6" s="213"/>
      <c r="F6" s="191"/>
      <c r="G6" s="6"/>
      <c r="H6" s="6"/>
      <c r="I6" s="6"/>
      <c r="J6" s="6"/>
    </row>
    <row r="7" ht="12.75">
      <c r="E7" s="5" t="s">
        <v>4</v>
      </c>
    </row>
    <row r="8" spans="1:5" ht="12.75">
      <c r="A8" s="200" t="s">
        <v>9</v>
      </c>
      <c r="B8" s="198" t="s">
        <v>12</v>
      </c>
      <c r="C8" s="199"/>
      <c r="D8" s="200" t="s">
        <v>11</v>
      </c>
      <c r="E8" s="200" t="s">
        <v>10</v>
      </c>
    </row>
    <row r="9" spans="1:6" ht="129.75" customHeight="1">
      <c r="A9" s="201"/>
      <c r="B9" s="210" t="s">
        <v>14</v>
      </c>
      <c r="C9" s="209"/>
      <c r="D9" s="201"/>
      <c r="E9" s="201"/>
      <c r="F9" s="1"/>
    </row>
    <row r="10" spans="1:6" ht="14.25" customHeight="1">
      <c r="A10" s="4">
        <v>1</v>
      </c>
      <c r="B10" s="210">
        <v>2</v>
      </c>
      <c r="C10" s="209"/>
      <c r="D10" s="4">
        <v>3</v>
      </c>
      <c r="E10" s="4">
        <v>4</v>
      </c>
      <c r="F10" s="1"/>
    </row>
    <row r="11" spans="1:6" ht="63.75" customHeight="1">
      <c r="A11" s="8" t="s">
        <v>228</v>
      </c>
      <c r="B11" s="214"/>
      <c r="C11" s="212"/>
      <c r="D11" s="9">
        <f>D17+D16</f>
        <v>139.29999999999973</v>
      </c>
      <c r="E11" s="9">
        <f>E16+E17</f>
        <v>88.80000000000018</v>
      </c>
      <c r="F11" s="1"/>
    </row>
    <row r="12" spans="1:6" ht="13.5" customHeight="1">
      <c r="A12" s="3" t="s">
        <v>227</v>
      </c>
      <c r="B12" s="211"/>
      <c r="C12" s="212"/>
      <c r="D12" s="10"/>
      <c r="E12" s="10"/>
      <c r="F12" s="1"/>
    </row>
    <row r="13" spans="1:6" ht="28.5" customHeight="1">
      <c r="A13" s="3" t="s">
        <v>230</v>
      </c>
      <c r="B13" s="211"/>
      <c r="C13" s="212"/>
      <c r="D13" s="10">
        <f>D15</f>
        <v>139.29999999999973</v>
      </c>
      <c r="E13" s="10">
        <f>E15</f>
        <v>88.80000000000018</v>
      </c>
      <c r="F13" s="1"/>
    </row>
    <row r="14" spans="1:6" ht="15.75" customHeight="1">
      <c r="A14" s="3" t="s">
        <v>226</v>
      </c>
      <c r="B14" s="211"/>
      <c r="C14" s="212"/>
      <c r="D14" s="10"/>
      <c r="E14" s="10"/>
      <c r="F14" s="1"/>
    </row>
    <row r="15" spans="1:6" ht="34.5" customHeight="1">
      <c r="A15" s="3" t="s">
        <v>3</v>
      </c>
      <c r="B15" s="208" t="s">
        <v>2</v>
      </c>
      <c r="C15" s="209"/>
      <c r="D15" s="10">
        <f>D17+D16</f>
        <v>139.29999999999973</v>
      </c>
      <c r="E15" s="10">
        <f>E17+E16</f>
        <v>88.80000000000018</v>
      </c>
      <c r="F15" s="1"/>
    </row>
    <row r="16" spans="1:6" ht="43.5" customHeight="1">
      <c r="A16" s="3" t="s">
        <v>225</v>
      </c>
      <c r="B16" s="206" t="s">
        <v>15</v>
      </c>
      <c r="C16" s="207"/>
      <c r="D16" s="11">
        <v>-2844.3</v>
      </c>
      <c r="E16" s="10">
        <v>-2757.6</v>
      </c>
      <c r="F16" s="1"/>
    </row>
    <row r="17" spans="1:6" ht="45" customHeight="1">
      <c r="A17" s="3" t="s">
        <v>1</v>
      </c>
      <c r="B17" s="208" t="s">
        <v>0</v>
      </c>
      <c r="C17" s="209"/>
      <c r="D17" s="10">
        <v>2983.6</v>
      </c>
      <c r="E17" s="10">
        <v>2846.4</v>
      </c>
      <c r="F17" s="1"/>
    </row>
    <row r="18" ht="12.75">
      <c r="F18" s="1"/>
    </row>
    <row r="19" ht="12.75">
      <c r="F19" s="1"/>
    </row>
  </sheetData>
  <sheetProtection/>
  <mergeCells count="18">
    <mergeCell ref="D1:F1"/>
    <mergeCell ref="D2:F2"/>
    <mergeCell ref="D3:F3"/>
    <mergeCell ref="D4:F4"/>
    <mergeCell ref="A6:E6"/>
    <mergeCell ref="B11:C11"/>
    <mergeCell ref="A8:A9"/>
    <mergeCell ref="B8:C8"/>
    <mergeCell ref="D8:D9"/>
    <mergeCell ref="E8:E9"/>
    <mergeCell ref="B16:C16"/>
    <mergeCell ref="B17:C17"/>
    <mergeCell ref="B9:C9"/>
    <mergeCell ref="B10:C10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5"/>
  <sheetViews>
    <sheetView view="pageBreakPreview" zoomScaleSheetLayoutView="100" zoomScalePageLayoutView="0" workbookViewId="0" topLeftCell="A1">
      <selection activeCell="D4" sqref="D4:F4"/>
    </sheetView>
  </sheetViews>
  <sheetFormatPr defaultColWidth="9.00390625" defaultRowHeight="12.75"/>
  <cols>
    <col min="1" max="1" width="7.875" style="0" customWidth="1"/>
    <col min="2" max="2" width="21.125" style="15" customWidth="1"/>
    <col min="3" max="3" width="40.375" style="15" customWidth="1"/>
    <col min="4" max="4" width="16.25390625" style="15" customWidth="1"/>
    <col min="5" max="5" width="12.375" style="15" customWidth="1"/>
    <col min="6" max="6" width="0.37109375" style="15" customWidth="1"/>
    <col min="7" max="8" width="9.125" style="14" customWidth="1"/>
  </cols>
  <sheetData>
    <row r="1" spans="4:6" ht="15.75">
      <c r="D1" s="204" t="s">
        <v>5</v>
      </c>
      <c r="E1" s="205"/>
      <c r="F1" s="205"/>
    </row>
    <row r="2" spans="4:6" ht="15.75">
      <c r="D2" s="204" t="s">
        <v>6</v>
      </c>
      <c r="E2" s="205"/>
      <c r="F2" s="205"/>
    </row>
    <row r="3" spans="4:6" ht="15.75">
      <c r="D3" s="204" t="s">
        <v>250</v>
      </c>
      <c r="E3" s="205"/>
      <c r="F3" s="205"/>
    </row>
    <row r="4" spans="4:6" ht="15.75">
      <c r="D4" s="204" t="s">
        <v>113</v>
      </c>
      <c r="E4" s="205"/>
      <c r="F4" s="205"/>
    </row>
    <row r="5" spans="4:6" ht="5.25" customHeight="1">
      <c r="D5" s="12"/>
      <c r="E5" s="13"/>
      <c r="F5" s="13"/>
    </row>
    <row r="6" spans="1:6" ht="70.5" customHeight="1">
      <c r="A6" s="202" t="s">
        <v>231</v>
      </c>
      <c r="B6" s="202"/>
      <c r="C6" s="202"/>
      <c r="D6" s="202"/>
      <c r="E6" s="202"/>
      <c r="F6" s="192"/>
    </row>
    <row r="7" ht="11.25" customHeight="1">
      <c r="E7" s="5" t="s">
        <v>4</v>
      </c>
    </row>
    <row r="8" spans="1:6" ht="10.5" customHeight="1">
      <c r="A8" s="216" t="s">
        <v>12</v>
      </c>
      <c r="B8" s="217"/>
      <c r="C8" s="222" t="s">
        <v>81</v>
      </c>
      <c r="D8" s="223" t="s">
        <v>11</v>
      </c>
      <c r="E8" s="223" t="s">
        <v>10</v>
      </c>
      <c r="F8" s="215"/>
    </row>
    <row r="9" spans="1:6" ht="7.5" customHeight="1">
      <c r="A9" s="218"/>
      <c r="B9" s="219"/>
      <c r="C9" s="222"/>
      <c r="D9" s="223"/>
      <c r="E9" s="223"/>
      <c r="F9" s="215"/>
    </row>
    <row r="10" spans="1:6" ht="16.5" customHeight="1">
      <c r="A10" s="220"/>
      <c r="B10" s="221"/>
      <c r="C10" s="222"/>
      <c r="D10" s="223"/>
      <c r="E10" s="223"/>
      <c r="F10" s="215"/>
    </row>
    <row r="11" spans="1:6" ht="55.5" customHeight="1">
      <c r="A11" s="39" t="s">
        <v>80</v>
      </c>
      <c r="B11" s="39" t="s">
        <v>79</v>
      </c>
      <c r="C11" s="222"/>
      <c r="D11" s="223"/>
      <c r="E11" s="223"/>
      <c r="F11" s="38"/>
    </row>
    <row r="12" spans="1:6" ht="16.5" customHeight="1">
      <c r="A12" s="32">
        <v>1</v>
      </c>
      <c r="B12" s="39">
        <v>2</v>
      </c>
      <c r="C12" s="39">
        <v>3</v>
      </c>
      <c r="D12" s="22">
        <v>4</v>
      </c>
      <c r="E12" s="22">
        <v>5</v>
      </c>
      <c r="F12" s="38"/>
    </row>
    <row r="13" spans="1:6" ht="15.75" customHeight="1">
      <c r="A13" s="37"/>
      <c r="B13" s="36"/>
      <c r="C13" s="35" t="s">
        <v>78</v>
      </c>
      <c r="D13" s="34">
        <f>D14+D39</f>
        <v>2844.3</v>
      </c>
      <c r="E13" s="34">
        <f>E14+E39</f>
        <v>2727</v>
      </c>
      <c r="F13" s="33"/>
    </row>
    <row r="14" spans="1:6" ht="15.75">
      <c r="A14" s="194" t="s">
        <v>232</v>
      </c>
      <c r="B14" s="22" t="s">
        <v>77</v>
      </c>
      <c r="C14" s="21" t="s">
        <v>76</v>
      </c>
      <c r="D14" s="20">
        <f>D15+D18+D24+D26+D31+D33+D35+D37</f>
        <v>1819.6</v>
      </c>
      <c r="E14" s="20">
        <f>E15+E18+E24+E26+E31+E33+E35+E37</f>
        <v>1702.3</v>
      </c>
      <c r="F14" s="16"/>
    </row>
    <row r="15" spans="1:8" s="25" customFormat="1" ht="19.5" customHeight="1">
      <c r="A15" s="194" t="s">
        <v>232</v>
      </c>
      <c r="B15" s="22" t="s">
        <v>75</v>
      </c>
      <c r="C15" s="21" t="s">
        <v>74</v>
      </c>
      <c r="D15" s="20">
        <f>D17</f>
        <v>1209.3</v>
      </c>
      <c r="E15" s="20">
        <f>E17</f>
        <v>1116.9</v>
      </c>
      <c r="F15" s="27"/>
      <c r="G15" s="26"/>
      <c r="H15" s="26"/>
    </row>
    <row r="16" spans="1:8" ht="15.75">
      <c r="A16" s="195" t="s">
        <v>232</v>
      </c>
      <c r="B16" s="18" t="s">
        <v>73</v>
      </c>
      <c r="C16" s="17" t="s">
        <v>72</v>
      </c>
      <c r="D16" s="11">
        <f>D17</f>
        <v>1209.3</v>
      </c>
      <c r="E16" s="11">
        <f>E17</f>
        <v>1116.9</v>
      </c>
      <c r="F16" s="24"/>
      <c r="G16" s="23"/>
      <c r="H16" s="23"/>
    </row>
    <row r="17" spans="1:8" ht="88.5" customHeight="1">
      <c r="A17" s="196" t="s">
        <v>232</v>
      </c>
      <c r="B17" s="18" t="s">
        <v>71</v>
      </c>
      <c r="C17" s="17" t="s">
        <v>70</v>
      </c>
      <c r="D17" s="11">
        <v>1209.3</v>
      </c>
      <c r="E17" s="11">
        <v>1116.9</v>
      </c>
      <c r="F17" s="24"/>
      <c r="G17" s="23"/>
      <c r="H17" s="23"/>
    </row>
    <row r="18" spans="1:8" ht="53.25" customHeight="1">
      <c r="A18" s="197" t="s">
        <v>232</v>
      </c>
      <c r="B18" s="22" t="s">
        <v>69</v>
      </c>
      <c r="C18" s="21" t="s">
        <v>68</v>
      </c>
      <c r="D18" s="20">
        <f>D19</f>
        <v>165.00000000000003</v>
      </c>
      <c r="E18" s="20">
        <f>E19</f>
        <v>162</v>
      </c>
      <c r="F18" s="27"/>
      <c r="G18" s="23"/>
      <c r="H18" s="23"/>
    </row>
    <row r="19" spans="1:8" s="30" customFormat="1" ht="42" customHeight="1">
      <c r="A19" s="196" t="s">
        <v>232</v>
      </c>
      <c r="B19" s="18" t="s">
        <v>67</v>
      </c>
      <c r="C19" s="17" t="s">
        <v>66</v>
      </c>
      <c r="D19" s="11">
        <f>D20+D21+D22+D23</f>
        <v>165.00000000000003</v>
      </c>
      <c r="E19" s="11">
        <f>E20+E21+E22+E23</f>
        <v>162</v>
      </c>
      <c r="F19" s="24"/>
      <c r="G19" s="23"/>
      <c r="H19" s="23"/>
    </row>
    <row r="20" spans="1:8" s="30" customFormat="1" ht="103.5" customHeight="1">
      <c r="A20" s="196" t="s">
        <v>232</v>
      </c>
      <c r="B20" s="18" t="s">
        <v>65</v>
      </c>
      <c r="C20" s="17" t="s">
        <v>64</v>
      </c>
      <c r="D20" s="11">
        <v>62.7</v>
      </c>
      <c r="E20" s="11">
        <v>56.5</v>
      </c>
      <c r="F20" s="24"/>
      <c r="G20" s="23"/>
      <c r="H20" s="23"/>
    </row>
    <row r="21" spans="1:8" s="30" customFormat="1" ht="129.75" customHeight="1">
      <c r="A21" s="196" t="s">
        <v>232</v>
      </c>
      <c r="B21" s="18" t="s">
        <v>63</v>
      </c>
      <c r="C21" s="17" t="s">
        <v>62</v>
      </c>
      <c r="D21" s="31">
        <v>1.65</v>
      </c>
      <c r="E21" s="11">
        <v>1.5</v>
      </c>
      <c r="F21" s="24"/>
      <c r="G21" s="23"/>
      <c r="H21" s="23"/>
    </row>
    <row r="22" spans="1:8" s="30" customFormat="1" ht="102.75" customHeight="1">
      <c r="A22" s="196" t="s">
        <v>232</v>
      </c>
      <c r="B22" s="18" t="s">
        <v>61</v>
      </c>
      <c r="C22" s="17" t="s">
        <v>60</v>
      </c>
      <c r="D22" s="11">
        <v>99</v>
      </c>
      <c r="E22" s="11">
        <v>111.2</v>
      </c>
      <c r="F22" s="24"/>
      <c r="G22" s="23"/>
      <c r="H22" s="23"/>
    </row>
    <row r="23" spans="1:8" s="30" customFormat="1" ht="104.25" customHeight="1">
      <c r="A23" s="196" t="s">
        <v>232</v>
      </c>
      <c r="B23" s="18" t="s">
        <v>59</v>
      </c>
      <c r="C23" s="17" t="s">
        <v>58</v>
      </c>
      <c r="D23" s="31">
        <v>1.65</v>
      </c>
      <c r="E23" s="11">
        <v>-7.2</v>
      </c>
      <c r="F23" s="24"/>
      <c r="G23" s="23"/>
      <c r="H23" s="23"/>
    </row>
    <row r="24" spans="1:8" s="30" customFormat="1" ht="32.25" customHeight="1" hidden="1">
      <c r="A24" s="197" t="s">
        <v>232</v>
      </c>
      <c r="B24" s="22" t="s">
        <v>57</v>
      </c>
      <c r="C24" s="21" t="s">
        <v>56</v>
      </c>
      <c r="D24" s="20">
        <f>D25</f>
        <v>0</v>
      </c>
      <c r="E24" s="20">
        <f>E25</f>
        <v>0</v>
      </c>
      <c r="F24" s="27"/>
      <c r="G24" s="23"/>
      <c r="H24" s="23"/>
    </row>
    <row r="25" spans="1:8" s="30" customFormat="1" ht="25.5" customHeight="1" hidden="1">
      <c r="A25" s="196" t="s">
        <v>232</v>
      </c>
      <c r="B25" s="18" t="s">
        <v>55</v>
      </c>
      <c r="C25" s="17" t="s">
        <v>54</v>
      </c>
      <c r="D25" s="11"/>
      <c r="E25" s="11"/>
      <c r="F25" s="24"/>
      <c r="G25" s="23"/>
      <c r="H25" s="23"/>
    </row>
    <row r="26" spans="1:8" ht="15.75" customHeight="1">
      <c r="A26" s="197" t="s">
        <v>232</v>
      </c>
      <c r="B26" s="22" t="s">
        <v>53</v>
      </c>
      <c r="C26" s="21" t="s">
        <v>52</v>
      </c>
      <c r="D26" s="20">
        <f>D27+D28</f>
        <v>260.2</v>
      </c>
      <c r="E26" s="20">
        <f>E27+E28</f>
        <v>246</v>
      </c>
      <c r="F26" s="27"/>
      <c r="G26" s="23"/>
      <c r="H26" s="23"/>
    </row>
    <row r="27" spans="1:8" ht="65.25" customHeight="1">
      <c r="A27" s="196" t="s">
        <v>232</v>
      </c>
      <c r="B27" s="18" t="s">
        <v>51</v>
      </c>
      <c r="C27" s="17" t="s">
        <v>50</v>
      </c>
      <c r="D27" s="11">
        <v>69</v>
      </c>
      <c r="E27" s="11">
        <v>67.8</v>
      </c>
      <c r="F27" s="24"/>
      <c r="G27" s="23"/>
      <c r="H27" s="23"/>
    </row>
    <row r="28" spans="1:8" ht="15.75" customHeight="1">
      <c r="A28" s="196" t="s">
        <v>232</v>
      </c>
      <c r="B28" s="18" t="s">
        <v>49</v>
      </c>
      <c r="C28" s="17" t="s">
        <v>48</v>
      </c>
      <c r="D28" s="11">
        <f>D29+D30</f>
        <v>191.2</v>
      </c>
      <c r="E28" s="11">
        <f>E29+E30</f>
        <v>178.2</v>
      </c>
      <c r="F28" s="24"/>
      <c r="G28" s="23"/>
      <c r="H28" s="23"/>
    </row>
    <row r="29" spans="1:8" ht="51.75" customHeight="1">
      <c r="A29" s="196" t="s">
        <v>232</v>
      </c>
      <c r="B29" s="29" t="s">
        <v>47</v>
      </c>
      <c r="C29" s="28" t="s">
        <v>46</v>
      </c>
      <c r="D29" s="11">
        <v>6.2</v>
      </c>
      <c r="E29" s="11">
        <v>5.6</v>
      </c>
      <c r="F29" s="24"/>
      <c r="G29" s="23"/>
      <c r="H29" s="23"/>
    </row>
    <row r="30" spans="1:8" ht="52.5" customHeight="1">
      <c r="A30" s="196" t="s">
        <v>232</v>
      </c>
      <c r="B30" s="29" t="s">
        <v>45</v>
      </c>
      <c r="C30" s="28" t="s">
        <v>44</v>
      </c>
      <c r="D30" s="11">
        <v>185</v>
      </c>
      <c r="E30" s="11">
        <v>172.6</v>
      </c>
      <c r="F30" s="24"/>
      <c r="G30" s="23"/>
      <c r="H30" s="23"/>
    </row>
    <row r="31" spans="1:8" ht="22.5" customHeight="1">
      <c r="A31" s="197" t="s">
        <v>232</v>
      </c>
      <c r="B31" s="22" t="s">
        <v>43</v>
      </c>
      <c r="C31" s="21" t="s">
        <v>42</v>
      </c>
      <c r="D31" s="20">
        <f>D32</f>
        <v>8.1</v>
      </c>
      <c r="E31" s="20">
        <f>E32</f>
        <v>7.8</v>
      </c>
      <c r="F31" s="27"/>
      <c r="G31" s="23"/>
      <c r="H31" s="23"/>
    </row>
    <row r="32" spans="1:8" ht="105" customHeight="1">
      <c r="A32" s="196" t="s">
        <v>232</v>
      </c>
      <c r="B32" s="18" t="s">
        <v>41</v>
      </c>
      <c r="C32" s="17" t="s">
        <v>40</v>
      </c>
      <c r="D32" s="11">
        <v>8.1</v>
      </c>
      <c r="E32" s="11">
        <v>7.8</v>
      </c>
      <c r="F32" s="24"/>
      <c r="G32" s="23"/>
      <c r="H32" s="23"/>
    </row>
    <row r="33" spans="1:8" ht="55.5" customHeight="1">
      <c r="A33" s="197" t="s">
        <v>232</v>
      </c>
      <c r="B33" s="22" t="s">
        <v>39</v>
      </c>
      <c r="C33" s="21" t="s">
        <v>38</v>
      </c>
      <c r="D33" s="20">
        <f>D34</f>
        <v>54</v>
      </c>
      <c r="E33" s="20">
        <f>E34</f>
        <v>38.5</v>
      </c>
      <c r="F33" s="24"/>
      <c r="G33" s="23"/>
      <c r="H33" s="23"/>
    </row>
    <row r="34" spans="1:8" ht="91.5" customHeight="1">
      <c r="A34" s="196" t="s">
        <v>232</v>
      </c>
      <c r="B34" s="18" t="s">
        <v>217</v>
      </c>
      <c r="C34" s="17" t="s">
        <v>218</v>
      </c>
      <c r="D34" s="11">
        <v>54</v>
      </c>
      <c r="E34" s="11">
        <v>38.5</v>
      </c>
      <c r="F34" s="24"/>
      <c r="G34" s="23"/>
      <c r="H34" s="23"/>
    </row>
    <row r="35" spans="1:8" ht="58.5" customHeight="1" hidden="1">
      <c r="A35" s="197">
        <v>802</v>
      </c>
      <c r="B35" s="22" t="s">
        <v>37</v>
      </c>
      <c r="C35" s="21" t="s">
        <v>36</v>
      </c>
      <c r="D35" s="20">
        <f>D36</f>
        <v>0</v>
      </c>
      <c r="E35" s="20">
        <f>E36</f>
        <v>0</v>
      </c>
      <c r="F35" s="27"/>
      <c r="G35" s="23"/>
      <c r="H35" s="23"/>
    </row>
    <row r="36" spans="1:8" ht="36.75" customHeight="1" hidden="1">
      <c r="A36" s="196">
        <v>802</v>
      </c>
      <c r="B36" s="18" t="s">
        <v>35</v>
      </c>
      <c r="C36" s="17" t="s">
        <v>34</v>
      </c>
      <c r="D36" s="11"/>
      <c r="E36" s="11"/>
      <c r="F36" s="24"/>
      <c r="G36" s="23"/>
      <c r="H36" s="23"/>
    </row>
    <row r="37" spans="1:8" s="25" customFormat="1" ht="29.25" customHeight="1">
      <c r="A37" s="197" t="s">
        <v>232</v>
      </c>
      <c r="B37" s="22" t="s">
        <v>33</v>
      </c>
      <c r="C37" s="21" t="s">
        <v>32</v>
      </c>
      <c r="D37" s="20">
        <f>D38</f>
        <v>123</v>
      </c>
      <c r="E37" s="20">
        <f>E38</f>
        <v>131.1</v>
      </c>
      <c r="F37" s="27"/>
      <c r="G37" s="26"/>
      <c r="H37" s="26"/>
    </row>
    <row r="38" spans="1:8" ht="27.75" customHeight="1">
      <c r="A38" s="196" t="s">
        <v>232</v>
      </c>
      <c r="B38" s="18" t="s">
        <v>31</v>
      </c>
      <c r="C38" s="17" t="s">
        <v>30</v>
      </c>
      <c r="D38" s="11">
        <v>123</v>
      </c>
      <c r="E38" s="11">
        <v>131.1</v>
      </c>
      <c r="F38" s="24"/>
      <c r="G38" s="23"/>
      <c r="H38" s="23"/>
    </row>
    <row r="39" spans="1:6" ht="31.5" customHeight="1">
      <c r="A39" s="196" t="s">
        <v>232</v>
      </c>
      <c r="B39" s="22" t="s">
        <v>29</v>
      </c>
      <c r="C39" s="21" t="s">
        <v>28</v>
      </c>
      <c r="D39" s="20">
        <f>D40</f>
        <v>1024.7</v>
      </c>
      <c r="E39" s="20">
        <f>E40</f>
        <v>1024.7</v>
      </c>
      <c r="F39" s="16"/>
    </row>
    <row r="40" spans="1:6" ht="63.75" customHeight="1">
      <c r="A40" s="197" t="s">
        <v>232</v>
      </c>
      <c r="B40" s="22" t="s">
        <v>27</v>
      </c>
      <c r="C40" s="21" t="s">
        <v>26</v>
      </c>
      <c r="D40" s="20">
        <f>SUM(D41:D45)</f>
        <v>1024.7</v>
      </c>
      <c r="E40" s="20">
        <f>SUM(E41:E45)</f>
        <v>1024.7</v>
      </c>
      <c r="F40" s="16"/>
    </row>
    <row r="41" spans="1:6" ht="39" customHeight="1">
      <c r="A41" s="196" t="s">
        <v>232</v>
      </c>
      <c r="B41" s="18" t="s">
        <v>25</v>
      </c>
      <c r="C41" s="17" t="s">
        <v>24</v>
      </c>
      <c r="D41" s="11">
        <v>64.6</v>
      </c>
      <c r="E41" s="11">
        <v>64.6</v>
      </c>
      <c r="F41" s="16"/>
    </row>
    <row r="42" spans="1:6" ht="38.25">
      <c r="A42" s="196" t="s">
        <v>232</v>
      </c>
      <c r="B42" s="18" t="s">
        <v>23</v>
      </c>
      <c r="C42" s="17" t="s">
        <v>22</v>
      </c>
      <c r="D42" s="11">
        <v>697.3</v>
      </c>
      <c r="E42" s="11">
        <v>697.3</v>
      </c>
      <c r="F42" s="19"/>
    </row>
    <row r="43" spans="1:6" ht="65.25" customHeight="1">
      <c r="A43" s="196" t="s">
        <v>232</v>
      </c>
      <c r="B43" s="18" t="s">
        <v>21</v>
      </c>
      <c r="C43" s="17" t="s">
        <v>20</v>
      </c>
      <c r="D43" s="11">
        <v>77.5</v>
      </c>
      <c r="E43" s="11">
        <v>77.5</v>
      </c>
      <c r="F43" s="16"/>
    </row>
    <row r="44" spans="1:6" ht="38.25">
      <c r="A44" s="196" t="s">
        <v>232</v>
      </c>
      <c r="B44" s="18" t="s">
        <v>19</v>
      </c>
      <c r="C44" s="17" t="s">
        <v>18</v>
      </c>
      <c r="D44" s="11">
        <v>0.4</v>
      </c>
      <c r="E44" s="11">
        <v>0.4</v>
      </c>
      <c r="F44" s="19"/>
    </row>
    <row r="45" spans="1:6" ht="97.5" customHeight="1">
      <c r="A45" s="196" t="s">
        <v>232</v>
      </c>
      <c r="B45" s="18" t="s">
        <v>17</v>
      </c>
      <c r="C45" s="17" t="s">
        <v>16</v>
      </c>
      <c r="D45" s="11">
        <v>184.9</v>
      </c>
      <c r="E45" s="11">
        <v>184.9</v>
      </c>
      <c r="F45" s="16"/>
    </row>
  </sheetData>
  <sheetProtection/>
  <mergeCells count="10">
    <mergeCell ref="A6:E6"/>
    <mergeCell ref="D1:F1"/>
    <mergeCell ref="D2:F2"/>
    <mergeCell ref="D3:F3"/>
    <mergeCell ref="D4:F4"/>
    <mergeCell ref="F8:F10"/>
    <mergeCell ref="A8:B10"/>
    <mergeCell ref="C8:C11"/>
    <mergeCell ref="D8:D11"/>
    <mergeCell ref="E8:E11"/>
  </mergeCells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view="pageBreakPreview" zoomScaleNormal="75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61.00390625" style="40" customWidth="1"/>
    <col min="2" max="2" width="11.625" style="40" customWidth="1"/>
    <col min="3" max="3" width="10.625" style="40" customWidth="1"/>
    <col min="4" max="4" width="16.875" style="40" customWidth="1"/>
    <col min="5" max="5" width="25.875" style="41" customWidth="1"/>
    <col min="6" max="16384" width="9.125" style="40" customWidth="1"/>
  </cols>
  <sheetData>
    <row r="1" spans="2:9" s="77" customFormat="1" ht="15.75">
      <c r="B1" s="80"/>
      <c r="C1" s="224" t="s">
        <v>5</v>
      </c>
      <c r="D1" s="224"/>
      <c r="E1" s="225"/>
      <c r="F1" s="225"/>
      <c r="G1" s="225"/>
      <c r="H1" s="78"/>
      <c r="I1" s="78"/>
    </row>
    <row r="2" spans="2:9" s="77" customFormat="1" ht="15.75">
      <c r="B2" s="80"/>
      <c r="C2" s="224" t="s">
        <v>6</v>
      </c>
      <c r="D2" s="224"/>
      <c r="E2" s="225"/>
      <c r="F2" s="225"/>
      <c r="G2" s="225"/>
      <c r="H2" s="78"/>
      <c r="I2" s="78"/>
    </row>
    <row r="3" spans="2:9" s="77" customFormat="1" ht="15.75" customHeight="1">
      <c r="B3" s="80"/>
      <c r="C3" s="224" t="s">
        <v>251</v>
      </c>
      <c r="D3" s="224"/>
      <c r="E3" s="225"/>
      <c r="F3" s="225"/>
      <c r="G3" s="225"/>
      <c r="H3" s="78"/>
      <c r="I3" s="78"/>
    </row>
    <row r="4" spans="2:9" s="77" customFormat="1" ht="15.75">
      <c r="B4" s="80"/>
      <c r="C4" s="224" t="s">
        <v>233</v>
      </c>
      <c r="D4" s="224"/>
      <c r="E4" s="225"/>
      <c r="F4" s="225"/>
      <c r="G4" s="225"/>
      <c r="H4" s="78"/>
      <c r="I4" s="78"/>
    </row>
    <row r="5" spans="2:5" s="74" customFormat="1" ht="15">
      <c r="B5" s="76"/>
      <c r="C5" s="76"/>
      <c r="D5" s="76"/>
      <c r="E5" s="75"/>
    </row>
    <row r="6" spans="1:6" ht="18">
      <c r="A6" s="226" t="s">
        <v>219</v>
      </c>
      <c r="B6" s="227"/>
      <c r="C6" s="227"/>
      <c r="D6" s="227"/>
      <c r="E6" s="227"/>
      <c r="F6" s="228"/>
    </row>
    <row r="7" spans="1:6" ht="18">
      <c r="A7" s="229" t="s">
        <v>234</v>
      </c>
      <c r="B7" s="229"/>
      <c r="C7" s="229"/>
      <c r="D7" s="229"/>
      <c r="E7" s="229"/>
      <c r="F7" s="228"/>
    </row>
    <row r="8" spans="1:6" ht="12" customHeight="1">
      <c r="A8" s="73"/>
      <c r="B8" s="73"/>
      <c r="C8" s="73"/>
      <c r="D8" s="73"/>
      <c r="E8" s="72" t="s">
        <v>112</v>
      </c>
      <c r="F8" s="71"/>
    </row>
    <row r="9" spans="1:6" ht="18">
      <c r="A9" s="68" t="s">
        <v>111</v>
      </c>
      <c r="B9" s="68" t="s">
        <v>110</v>
      </c>
      <c r="C9" s="68" t="s">
        <v>109</v>
      </c>
      <c r="D9" s="68" t="s">
        <v>108</v>
      </c>
      <c r="E9" s="70" t="s">
        <v>10</v>
      </c>
      <c r="F9" s="43"/>
    </row>
    <row r="10" spans="1:6" ht="18">
      <c r="A10" s="69">
        <v>1</v>
      </c>
      <c r="B10" s="68">
        <v>2</v>
      </c>
      <c r="C10" s="68">
        <v>3</v>
      </c>
      <c r="D10" s="68">
        <v>4</v>
      </c>
      <c r="E10" s="67">
        <v>5</v>
      </c>
      <c r="F10" s="43"/>
    </row>
    <row r="11" spans="1:6" ht="18">
      <c r="A11" s="50" t="s">
        <v>107</v>
      </c>
      <c r="B11" s="56">
        <v>1</v>
      </c>
      <c r="C11" s="56">
        <v>0</v>
      </c>
      <c r="D11" s="66">
        <f>D12+D13+D14+D15+D16</f>
        <v>2149.8</v>
      </c>
      <c r="E11" s="47">
        <f>E12+E13+E14+E15+E16</f>
        <v>2080.9000000000005</v>
      </c>
      <c r="F11" s="43"/>
    </row>
    <row r="12" spans="1:6" ht="31.5" customHeight="1">
      <c r="A12" s="65" t="s">
        <v>106</v>
      </c>
      <c r="B12" s="53">
        <v>1</v>
      </c>
      <c r="C12" s="53">
        <v>2</v>
      </c>
      <c r="D12" s="52">
        <f>'Расходы (5)'!I14</f>
        <v>486.2</v>
      </c>
      <c r="E12" s="51">
        <f>'Расходы (5)'!J14</f>
        <v>477.6</v>
      </c>
      <c r="F12" s="43"/>
    </row>
    <row r="13" spans="1:6" ht="45.75" customHeight="1">
      <c r="A13" s="64" t="s">
        <v>105</v>
      </c>
      <c r="B13" s="53">
        <v>1</v>
      </c>
      <c r="C13" s="53">
        <v>4</v>
      </c>
      <c r="D13" s="52">
        <f>'Расходы (5)'!I19</f>
        <v>1421.9000000000003</v>
      </c>
      <c r="E13" s="51">
        <f>'Расходы (5)'!J19</f>
        <v>1381.0000000000002</v>
      </c>
      <c r="F13" s="43"/>
    </row>
    <row r="14" spans="1:6" ht="30.75" customHeight="1">
      <c r="A14" s="64" t="s">
        <v>104</v>
      </c>
      <c r="B14" s="53">
        <v>1</v>
      </c>
      <c r="C14" s="53">
        <v>6</v>
      </c>
      <c r="D14" s="52">
        <f>'Расходы (5)'!I37</f>
        <v>31.9</v>
      </c>
      <c r="E14" s="51">
        <f>'Расходы (5)'!J37</f>
        <v>31.9</v>
      </c>
      <c r="F14" s="43"/>
    </row>
    <row r="15" spans="1:6" ht="18">
      <c r="A15" s="64" t="s">
        <v>103</v>
      </c>
      <c r="B15" s="53">
        <v>1</v>
      </c>
      <c r="C15" s="53">
        <v>7</v>
      </c>
      <c r="D15" s="52">
        <f>'Расходы (5)'!I40</f>
        <v>158.1</v>
      </c>
      <c r="E15" s="51">
        <f>'Расходы (5)'!J40</f>
        <v>158.1</v>
      </c>
      <c r="F15" s="43"/>
    </row>
    <row r="16" spans="1:6" ht="20.25" customHeight="1">
      <c r="A16" s="58" t="s">
        <v>102</v>
      </c>
      <c r="B16" s="53">
        <v>1</v>
      </c>
      <c r="C16" s="53">
        <v>13</v>
      </c>
      <c r="D16" s="52">
        <f>'Расходы (5)'!I48</f>
        <v>51.699999999999996</v>
      </c>
      <c r="E16" s="51">
        <f>'Расходы (5)'!J48</f>
        <v>32.3</v>
      </c>
      <c r="F16" s="43"/>
    </row>
    <row r="17" spans="1:6" ht="18">
      <c r="A17" s="50" t="s">
        <v>101</v>
      </c>
      <c r="B17" s="56">
        <v>2</v>
      </c>
      <c r="C17" s="56">
        <v>0</v>
      </c>
      <c r="D17" s="48">
        <f>D18</f>
        <v>77.5</v>
      </c>
      <c r="E17" s="47">
        <f>E18</f>
        <v>77.5</v>
      </c>
      <c r="F17" s="43"/>
    </row>
    <row r="18" spans="1:6" ht="18">
      <c r="A18" s="58" t="s">
        <v>100</v>
      </c>
      <c r="B18" s="53">
        <v>2</v>
      </c>
      <c r="C18" s="53">
        <v>3</v>
      </c>
      <c r="D18" s="52">
        <f>'Расходы (5)'!I54</f>
        <v>77.5</v>
      </c>
      <c r="E18" s="51">
        <f>'Расходы (5)'!J54</f>
        <v>77.5</v>
      </c>
      <c r="F18" s="43"/>
    </row>
    <row r="19" spans="1:6" ht="26.25">
      <c r="A19" s="50" t="s">
        <v>99</v>
      </c>
      <c r="B19" s="56">
        <v>3</v>
      </c>
      <c r="C19" s="56">
        <v>0</v>
      </c>
      <c r="D19" s="55">
        <f>D20+D21</f>
        <v>2.8</v>
      </c>
      <c r="E19" s="47">
        <f>E20+E21</f>
        <v>0</v>
      </c>
      <c r="F19" s="43"/>
    </row>
    <row r="20" spans="1:6" ht="26.25">
      <c r="A20" s="58" t="s">
        <v>154</v>
      </c>
      <c r="B20" s="56">
        <v>3</v>
      </c>
      <c r="C20" s="56">
        <v>9</v>
      </c>
      <c r="D20" s="52">
        <f>'Расходы (5)'!I61</f>
        <v>2.5</v>
      </c>
      <c r="E20" s="51">
        <f>'Расходы (5)'!J61</f>
        <v>0</v>
      </c>
      <c r="F20" s="43"/>
    </row>
    <row r="21" spans="1:6" ht="18">
      <c r="A21" s="58" t="s">
        <v>98</v>
      </c>
      <c r="B21" s="53">
        <v>3</v>
      </c>
      <c r="C21" s="53">
        <v>10</v>
      </c>
      <c r="D21" s="52">
        <f>'Расходы (5)'!I64</f>
        <v>0.3</v>
      </c>
      <c r="E21" s="51">
        <f>'Расходы (5)'!J59</f>
        <v>0</v>
      </c>
      <c r="F21" s="43"/>
    </row>
    <row r="22" spans="1:6" ht="18">
      <c r="A22" s="63" t="s">
        <v>97</v>
      </c>
      <c r="B22" s="62">
        <v>4</v>
      </c>
      <c r="C22" s="62">
        <v>0</v>
      </c>
      <c r="D22" s="55">
        <f>D23</f>
        <v>185.2</v>
      </c>
      <c r="E22" s="48">
        <f>E23</f>
        <v>154.8</v>
      </c>
      <c r="F22" s="43"/>
    </row>
    <row r="23" spans="1:6" ht="18">
      <c r="A23" s="61" t="s">
        <v>96</v>
      </c>
      <c r="B23" s="60">
        <v>4</v>
      </c>
      <c r="C23" s="60">
        <v>9</v>
      </c>
      <c r="D23" s="52">
        <f>'Расходы (5)'!I66</f>
        <v>185.2</v>
      </c>
      <c r="E23" s="59">
        <f>'Расходы (5)'!J66</f>
        <v>154.8</v>
      </c>
      <c r="F23" s="43"/>
    </row>
    <row r="24" spans="1:6" ht="18">
      <c r="A24" s="50" t="s">
        <v>95</v>
      </c>
      <c r="B24" s="56">
        <v>5</v>
      </c>
      <c r="C24" s="56">
        <v>0</v>
      </c>
      <c r="D24" s="55">
        <f>D25+D26+D27</f>
        <v>446.2</v>
      </c>
      <c r="E24" s="47">
        <f>E25+E26+E27</f>
        <v>423</v>
      </c>
      <c r="F24" s="43"/>
    </row>
    <row r="25" spans="1:6" ht="18">
      <c r="A25" s="58" t="s">
        <v>94</v>
      </c>
      <c r="B25" s="53">
        <v>5</v>
      </c>
      <c r="C25" s="53">
        <v>1</v>
      </c>
      <c r="D25" s="52">
        <f>'Расходы (5)'!I71</f>
        <v>240.6</v>
      </c>
      <c r="E25" s="51">
        <f>'Расходы (5)'!J71</f>
        <v>225.3</v>
      </c>
      <c r="F25" s="43"/>
    </row>
    <row r="26" spans="1:6" ht="18">
      <c r="A26" s="58" t="s">
        <v>93</v>
      </c>
      <c r="B26" s="53">
        <v>5</v>
      </c>
      <c r="C26" s="53">
        <v>2</v>
      </c>
      <c r="D26" s="52">
        <f>'Расходы (5)'!I75</f>
        <v>0</v>
      </c>
      <c r="E26" s="51">
        <f>'Расходы (5)'!J75</f>
        <v>0</v>
      </c>
      <c r="F26" s="43"/>
    </row>
    <row r="27" spans="1:6" ht="18">
      <c r="A27" s="58" t="s">
        <v>92</v>
      </c>
      <c r="B27" s="53">
        <v>5</v>
      </c>
      <c r="C27" s="53">
        <v>3</v>
      </c>
      <c r="D27" s="52">
        <f>'Расходы (5)'!I79</f>
        <v>205.6</v>
      </c>
      <c r="E27" s="51">
        <f>'Расходы (5)'!J79</f>
        <v>197.7</v>
      </c>
      <c r="F27" s="43"/>
    </row>
    <row r="28" spans="1:6" ht="18">
      <c r="A28" s="50" t="s">
        <v>91</v>
      </c>
      <c r="B28" s="56">
        <v>7</v>
      </c>
      <c r="C28" s="56">
        <v>0</v>
      </c>
      <c r="D28" s="55">
        <f>D29</f>
        <v>2.5</v>
      </c>
      <c r="E28" s="47">
        <f>E29</f>
        <v>2.5</v>
      </c>
      <c r="F28" s="43"/>
    </row>
    <row r="29" spans="1:6" ht="18">
      <c r="A29" s="58" t="s">
        <v>90</v>
      </c>
      <c r="B29" s="53">
        <v>7</v>
      </c>
      <c r="C29" s="53">
        <v>7</v>
      </c>
      <c r="D29" s="52">
        <f>'Расходы (5)'!I82</f>
        <v>2.5</v>
      </c>
      <c r="E29" s="51">
        <f>'Расходы (5)'!J82</f>
        <v>2.5</v>
      </c>
      <c r="F29" s="43"/>
    </row>
    <row r="30" spans="1:6" ht="18">
      <c r="A30" s="50" t="s">
        <v>89</v>
      </c>
      <c r="B30" s="56">
        <v>8</v>
      </c>
      <c r="C30" s="56">
        <v>0</v>
      </c>
      <c r="D30" s="55">
        <f>D31</f>
        <v>25.3</v>
      </c>
      <c r="E30" s="47">
        <f>E31</f>
        <v>25.3</v>
      </c>
      <c r="F30" s="43"/>
    </row>
    <row r="31" spans="1:6" ht="18">
      <c r="A31" s="58" t="s">
        <v>88</v>
      </c>
      <c r="B31" s="53">
        <v>8</v>
      </c>
      <c r="C31" s="53">
        <v>1</v>
      </c>
      <c r="D31" s="52">
        <f>'Расходы (5)'!I86</f>
        <v>25.3</v>
      </c>
      <c r="E31" s="51">
        <f>'Расходы (5)'!J86</f>
        <v>25.3</v>
      </c>
      <c r="F31" s="43"/>
    </row>
    <row r="32" spans="1:6" ht="18">
      <c r="A32" s="50" t="s">
        <v>87</v>
      </c>
      <c r="B32" s="56">
        <v>10</v>
      </c>
      <c r="C32" s="56">
        <v>0</v>
      </c>
      <c r="D32" s="55">
        <f>D33</f>
        <v>94.3</v>
      </c>
      <c r="E32" s="47">
        <f>E33</f>
        <v>51.8</v>
      </c>
      <c r="F32" s="43"/>
    </row>
    <row r="33" spans="1:6" ht="18">
      <c r="A33" s="58" t="s">
        <v>86</v>
      </c>
      <c r="B33" s="53">
        <v>10</v>
      </c>
      <c r="C33" s="53">
        <v>1</v>
      </c>
      <c r="D33" s="52">
        <f>'Расходы (5)'!I92</f>
        <v>94.3</v>
      </c>
      <c r="E33" s="51">
        <f>'Расходы (5)'!J92</f>
        <v>51.8</v>
      </c>
      <c r="F33" s="43"/>
    </row>
    <row r="34" spans="1:6" ht="18">
      <c r="A34" s="57" t="s">
        <v>85</v>
      </c>
      <c r="B34" s="56">
        <v>11</v>
      </c>
      <c r="C34" s="56">
        <v>0</v>
      </c>
      <c r="D34" s="55">
        <f>D35</f>
        <v>0</v>
      </c>
      <c r="E34" s="47">
        <f>E35</f>
        <v>0</v>
      </c>
      <c r="F34" s="43"/>
    </row>
    <row r="35" spans="1:6" ht="18">
      <c r="A35" s="54" t="s">
        <v>84</v>
      </c>
      <c r="B35" s="53">
        <v>11</v>
      </c>
      <c r="C35" s="53">
        <v>1</v>
      </c>
      <c r="D35" s="52">
        <f>'Расходы (5)'!I97</f>
        <v>0</v>
      </c>
      <c r="E35" s="51">
        <f>'Расходы (5)'!J97</f>
        <v>0</v>
      </c>
      <c r="F35" s="43"/>
    </row>
    <row r="36" spans="1:6" ht="18">
      <c r="A36" s="50" t="s">
        <v>83</v>
      </c>
      <c r="B36" s="49"/>
      <c r="C36" s="49"/>
      <c r="D36" s="48">
        <f>D11+D17+D19+D22+D24+D28+D30+D32+D34</f>
        <v>2983.6000000000004</v>
      </c>
      <c r="E36" s="47">
        <f>E11+E17+E19+E22+E24+E28+E30+E32+E34</f>
        <v>2815.800000000001</v>
      </c>
      <c r="F36" s="43"/>
    </row>
    <row r="37" spans="1:6" ht="14.25" customHeight="1">
      <c r="A37" s="46"/>
      <c r="B37" s="45"/>
      <c r="C37" s="45"/>
      <c r="D37" s="45"/>
      <c r="E37" s="44"/>
      <c r="F37" s="43"/>
    </row>
    <row r="38" ht="18">
      <c r="E38" s="42"/>
    </row>
  </sheetData>
  <sheetProtection/>
  <mergeCells count="6">
    <mergeCell ref="C1:G1"/>
    <mergeCell ref="C2:G2"/>
    <mergeCell ref="C3:G3"/>
    <mergeCell ref="C4:G4"/>
    <mergeCell ref="A6:F6"/>
    <mergeCell ref="A7:F7"/>
  </mergeCells>
  <printOptions/>
  <pageMargins left="0.75" right="0.24" top="0.5" bottom="0.53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06"/>
  <sheetViews>
    <sheetView view="pageBreakPreview" zoomScale="90" zoomScaleSheetLayoutView="90" zoomScalePageLayoutView="0" workbookViewId="0" topLeftCell="A1">
      <selection activeCell="G4" sqref="G4"/>
    </sheetView>
  </sheetViews>
  <sheetFormatPr defaultColWidth="9.00390625" defaultRowHeight="12.75"/>
  <cols>
    <col min="1" max="1" width="56.375" style="43" customWidth="1"/>
    <col min="2" max="2" width="6.375" style="43" customWidth="1"/>
    <col min="3" max="3" width="5.875" style="43" customWidth="1"/>
    <col min="4" max="4" width="5.75390625" style="43" customWidth="1"/>
    <col min="5" max="5" width="5.625" style="43" customWidth="1"/>
    <col min="6" max="6" width="4.375" style="43" customWidth="1"/>
    <col min="7" max="7" width="9.75390625" style="83" customWidth="1"/>
    <col min="8" max="8" width="6.75390625" style="83" customWidth="1"/>
    <col min="9" max="9" width="14.00390625" style="82" customWidth="1"/>
    <col min="10" max="10" width="13.75390625" style="81" customWidth="1"/>
    <col min="11" max="16384" width="9.125" style="77" customWidth="1"/>
  </cols>
  <sheetData>
    <row r="1" spans="2:10" ht="15">
      <c r="B1" s="163"/>
      <c r="C1" s="163"/>
      <c r="D1" s="163"/>
      <c r="E1" s="162"/>
      <c r="F1" s="162"/>
      <c r="G1" s="232" t="s">
        <v>108</v>
      </c>
      <c r="H1" s="233"/>
      <c r="I1" s="233"/>
      <c r="J1" s="233"/>
    </row>
    <row r="2" spans="2:10" ht="15">
      <c r="B2" s="164"/>
      <c r="C2" s="163"/>
      <c r="D2" s="163"/>
      <c r="E2" s="162"/>
      <c r="F2" s="162"/>
      <c r="G2" s="232" t="s">
        <v>6</v>
      </c>
      <c r="H2" s="225"/>
      <c r="I2" s="225"/>
      <c r="J2" s="225"/>
    </row>
    <row r="3" spans="2:10" ht="15">
      <c r="B3" s="163"/>
      <c r="C3" s="162"/>
      <c r="D3" s="162"/>
      <c r="E3" s="162"/>
      <c r="F3" s="162"/>
      <c r="G3" s="232" t="s">
        <v>248</v>
      </c>
      <c r="H3" s="225"/>
      <c r="I3" s="225"/>
      <c r="J3" s="225"/>
    </row>
    <row r="4" spans="2:9" ht="6" customHeight="1">
      <c r="B4" s="161"/>
      <c r="C4" s="161"/>
      <c r="D4" s="161"/>
      <c r="E4" s="161"/>
      <c r="F4" s="161"/>
      <c r="G4" s="160"/>
      <c r="H4" s="160"/>
      <c r="I4" s="159"/>
    </row>
    <row r="5" spans="2:10" s="74" customFormat="1" ht="15">
      <c r="B5" s="156"/>
      <c r="C5" s="156"/>
      <c r="D5" s="156"/>
      <c r="E5" s="156"/>
      <c r="F5" s="156"/>
      <c r="G5" s="231" t="s">
        <v>235</v>
      </c>
      <c r="H5" s="225"/>
      <c r="I5" s="225"/>
      <c r="J5" s="225"/>
    </row>
    <row r="6" spans="2:10" s="74" customFormat="1" ht="8.25" customHeight="1">
      <c r="B6" s="231"/>
      <c r="C6" s="231"/>
      <c r="D6" s="231"/>
      <c r="E6" s="231"/>
      <c r="F6" s="231"/>
      <c r="G6" s="231"/>
      <c r="H6" s="231"/>
      <c r="I6" s="231"/>
      <c r="J6" s="81"/>
    </row>
    <row r="7" spans="2:10" s="74" customFormat="1" ht="9.75" customHeight="1">
      <c r="B7" s="158"/>
      <c r="C7" s="157"/>
      <c r="D7" s="156"/>
      <c r="E7" s="156"/>
      <c r="F7" s="156"/>
      <c r="G7" s="155"/>
      <c r="H7" s="155"/>
      <c r="I7" s="76"/>
      <c r="J7" s="81"/>
    </row>
    <row r="8" spans="1:10" ht="24.75" customHeight="1">
      <c r="A8" s="234" t="s">
        <v>236</v>
      </c>
      <c r="B8" s="235"/>
      <c r="C8" s="235"/>
      <c r="D8" s="235"/>
      <c r="E8" s="235"/>
      <c r="F8" s="235"/>
      <c r="G8" s="235"/>
      <c r="H8" s="235"/>
      <c r="I8" s="235"/>
      <c r="J8" s="236"/>
    </row>
    <row r="9" spans="2:10" ht="14.25" customHeight="1">
      <c r="B9" s="154"/>
      <c r="C9" s="154"/>
      <c r="D9" s="154"/>
      <c r="E9" s="153"/>
      <c r="F9" s="153"/>
      <c r="G9" s="152"/>
      <c r="H9" s="151"/>
      <c r="J9" s="150" t="s">
        <v>112</v>
      </c>
    </row>
    <row r="10" spans="1:10" ht="15.75">
      <c r="A10" s="147" t="s">
        <v>199</v>
      </c>
      <c r="B10" s="104" t="s">
        <v>198</v>
      </c>
      <c r="C10" s="147" t="s">
        <v>197</v>
      </c>
      <c r="D10" s="147" t="s">
        <v>196</v>
      </c>
      <c r="E10" s="230" t="s">
        <v>195</v>
      </c>
      <c r="F10" s="230"/>
      <c r="G10" s="230"/>
      <c r="H10" s="147" t="s">
        <v>194</v>
      </c>
      <c r="I10" s="149" t="s">
        <v>108</v>
      </c>
      <c r="J10" s="148" t="s">
        <v>10</v>
      </c>
    </row>
    <row r="11" spans="1:10" ht="15.75">
      <c r="A11" s="147">
        <v>1</v>
      </c>
      <c r="B11" s="145">
        <v>2</v>
      </c>
      <c r="C11" s="147">
        <v>3</v>
      </c>
      <c r="D11" s="147">
        <v>4</v>
      </c>
      <c r="E11" s="230">
        <v>5</v>
      </c>
      <c r="F11" s="230"/>
      <c r="G11" s="230"/>
      <c r="H11" s="147">
        <v>6</v>
      </c>
      <c r="I11" s="146">
        <v>7</v>
      </c>
      <c r="J11" s="145">
        <v>8</v>
      </c>
    </row>
    <row r="12" spans="1:10" s="113" customFormat="1" ht="18" customHeight="1">
      <c r="A12" s="97" t="s">
        <v>216</v>
      </c>
      <c r="B12" s="97">
        <v>802</v>
      </c>
      <c r="C12" s="97"/>
      <c r="D12" s="97"/>
      <c r="E12" s="97"/>
      <c r="F12" s="97"/>
      <c r="G12" s="97"/>
      <c r="H12" s="97"/>
      <c r="I12" s="118"/>
      <c r="J12" s="144"/>
    </row>
    <row r="13" spans="1:10" s="113" customFormat="1" ht="18" customHeight="1">
      <c r="A13" s="143" t="s">
        <v>107</v>
      </c>
      <c r="B13" s="97">
        <v>802</v>
      </c>
      <c r="C13" s="96">
        <v>1</v>
      </c>
      <c r="D13" s="96">
        <v>0</v>
      </c>
      <c r="E13" s="96"/>
      <c r="F13" s="96"/>
      <c r="G13" s="96"/>
      <c r="H13" s="94"/>
      <c r="I13" s="93">
        <f>I14+I19+I37+I40+I44+I48</f>
        <v>2149.8</v>
      </c>
      <c r="J13" s="92">
        <f>J14+J19+J37+J40+J44+J48</f>
        <v>2080.9000000000005</v>
      </c>
    </row>
    <row r="14" spans="1:10" s="113" customFormat="1" ht="36" customHeight="1">
      <c r="A14" s="107" t="s">
        <v>106</v>
      </c>
      <c r="B14" s="104">
        <v>802</v>
      </c>
      <c r="C14" s="96">
        <v>1</v>
      </c>
      <c r="D14" s="96">
        <v>2</v>
      </c>
      <c r="E14" s="96"/>
      <c r="F14" s="96"/>
      <c r="G14" s="96"/>
      <c r="H14" s="94"/>
      <c r="I14" s="93">
        <f aca="true" t="shared" si="0" ref="I14:J17">I15</f>
        <v>486.2</v>
      </c>
      <c r="J14" s="92">
        <f t="shared" si="0"/>
        <v>477.6</v>
      </c>
    </row>
    <row r="15" spans="1:10" ht="32.25" customHeight="1">
      <c r="A15" s="105" t="s">
        <v>193</v>
      </c>
      <c r="B15" s="104">
        <v>802</v>
      </c>
      <c r="C15" s="103">
        <v>1</v>
      </c>
      <c r="D15" s="103">
        <v>2</v>
      </c>
      <c r="E15" s="103">
        <v>91</v>
      </c>
      <c r="F15" s="142">
        <v>1</v>
      </c>
      <c r="G15" s="102" t="s">
        <v>114</v>
      </c>
      <c r="H15" s="101"/>
      <c r="I15" s="100">
        <f t="shared" si="0"/>
        <v>486.2</v>
      </c>
      <c r="J15" s="99">
        <f t="shared" si="0"/>
        <v>477.6</v>
      </c>
    </row>
    <row r="16" spans="1:10" ht="39" customHeight="1">
      <c r="A16" s="105" t="s">
        <v>192</v>
      </c>
      <c r="B16" s="104">
        <v>802</v>
      </c>
      <c r="C16" s="103">
        <v>1</v>
      </c>
      <c r="D16" s="103">
        <v>2</v>
      </c>
      <c r="E16" s="103">
        <v>91</v>
      </c>
      <c r="F16" s="142">
        <v>1</v>
      </c>
      <c r="G16" s="102" t="s">
        <v>114</v>
      </c>
      <c r="H16" s="101"/>
      <c r="I16" s="100">
        <f t="shared" si="0"/>
        <v>486.2</v>
      </c>
      <c r="J16" s="99">
        <f t="shared" si="0"/>
        <v>477.6</v>
      </c>
    </row>
    <row r="17" spans="1:10" ht="35.25" customHeight="1">
      <c r="A17" s="105" t="s">
        <v>156</v>
      </c>
      <c r="B17" s="104">
        <v>802</v>
      </c>
      <c r="C17" s="103">
        <v>1</v>
      </c>
      <c r="D17" s="103">
        <v>2</v>
      </c>
      <c r="E17" s="103">
        <v>91</v>
      </c>
      <c r="F17" s="142">
        <v>1</v>
      </c>
      <c r="G17" s="102" t="s">
        <v>191</v>
      </c>
      <c r="H17" s="101"/>
      <c r="I17" s="100">
        <f t="shared" si="0"/>
        <v>486.2</v>
      </c>
      <c r="J17" s="99">
        <f t="shared" si="0"/>
        <v>477.6</v>
      </c>
    </row>
    <row r="18" spans="1:10" ht="38.25" customHeight="1">
      <c r="A18" s="105" t="s">
        <v>156</v>
      </c>
      <c r="B18" s="104">
        <v>802</v>
      </c>
      <c r="C18" s="103">
        <v>1</v>
      </c>
      <c r="D18" s="103">
        <v>2</v>
      </c>
      <c r="E18" s="103">
        <v>91</v>
      </c>
      <c r="F18" s="142">
        <v>1</v>
      </c>
      <c r="G18" s="102" t="s">
        <v>191</v>
      </c>
      <c r="H18" s="101">
        <v>121</v>
      </c>
      <c r="I18" s="99">
        <v>486.2</v>
      </c>
      <c r="J18" s="99">
        <v>477.6</v>
      </c>
    </row>
    <row r="19" spans="1:10" s="113" customFormat="1" ht="69.75" customHeight="1">
      <c r="A19" s="98" t="s">
        <v>105</v>
      </c>
      <c r="B19" s="97">
        <v>802</v>
      </c>
      <c r="C19" s="96">
        <v>1</v>
      </c>
      <c r="D19" s="96">
        <v>4</v>
      </c>
      <c r="E19" s="96"/>
      <c r="F19" s="96"/>
      <c r="G19" s="96"/>
      <c r="H19" s="94"/>
      <c r="I19" s="92">
        <f>I21+I22+I23+I24+I25+I26+I27+I30+I32+I34+I36</f>
        <v>1421.9000000000003</v>
      </c>
      <c r="J19" s="92">
        <f>J21+J22+J23+J24+J25+J26+J27+J30+J32+J34+J36</f>
        <v>1381.0000000000002</v>
      </c>
    </row>
    <row r="20" spans="1:10" ht="70.5" customHeight="1">
      <c r="A20" s="112" t="s">
        <v>190</v>
      </c>
      <c r="B20" s="104">
        <v>802</v>
      </c>
      <c r="C20" s="103">
        <v>1</v>
      </c>
      <c r="D20" s="103">
        <v>4</v>
      </c>
      <c r="E20" s="103">
        <v>91</v>
      </c>
      <c r="F20" s="102">
        <v>0</v>
      </c>
      <c r="G20" s="102" t="s">
        <v>114</v>
      </c>
      <c r="H20" s="101"/>
      <c r="I20" s="99">
        <f>I19</f>
        <v>1421.9000000000003</v>
      </c>
      <c r="J20" s="99">
        <f>J19</f>
        <v>1381.0000000000002</v>
      </c>
    </row>
    <row r="21" spans="1:10" s="141" customFormat="1" ht="39" customHeight="1">
      <c r="A21" s="105" t="s">
        <v>189</v>
      </c>
      <c r="B21" s="104">
        <v>802</v>
      </c>
      <c r="C21" s="103">
        <v>1</v>
      </c>
      <c r="D21" s="103">
        <v>4</v>
      </c>
      <c r="E21" s="103" t="s">
        <v>129</v>
      </c>
      <c r="F21" s="103" t="s">
        <v>125</v>
      </c>
      <c r="G21" s="102" t="s">
        <v>185</v>
      </c>
      <c r="H21" s="101">
        <v>121</v>
      </c>
      <c r="I21" s="99">
        <v>1073.8</v>
      </c>
      <c r="J21" s="99">
        <v>1040.5</v>
      </c>
    </row>
    <row r="22" spans="1:10" s="141" customFormat="1" ht="36.75" customHeight="1">
      <c r="A22" s="105" t="s">
        <v>153</v>
      </c>
      <c r="B22" s="104">
        <v>802</v>
      </c>
      <c r="C22" s="103">
        <v>1</v>
      </c>
      <c r="D22" s="103">
        <v>4</v>
      </c>
      <c r="E22" s="103" t="s">
        <v>129</v>
      </c>
      <c r="F22" s="103" t="s">
        <v>125</v>
      </c>
      <c r="G22" s="102" t="s">
        <v>185</v>
      </c>
      <c r="H22" s="101">
        <v>242</v>
      </c>
      <c r="I22" s="99">
        <v>99.8</v>
      </c>
      <c r="J22" s="99">
        <v>99.8</v>
      </c>
    </row>
    <row r="23" spans="1:10" s="141" customFormat="1" ht="37.5" customHeight="1">
      <c r="A23" s="105" t="s">
        <v>117</v>
      </c>
      <c r="B23" s="104">
        <v>802</v>
      </c>
      <c r="C23" s="103">
        <v>1</v>
      </c>
      <c r="D23" s="103">
        <v>4</v>
      </c>
      <c r="E23" s="103" t="s">
        <v>129</v>
      </c>
      <c r="F23" s="103" t="s">
        <v>125</v>
      </c>
      <c r="G23" s="102" t="s">
        <v>185</v>
      </c>
      <c r="H23" s="101">
        <v>244</v>
      </c>
      <c r="I23" s="99">
        <v>118.9</v>
      </c>
      <c r="J23" s="99">
        <v>112.7</v>
      </c>
    </row>
    <row r="24" spans="1:10" s="141" customFormat="1" ht="36.75" customHeight="1">
      <c r="A24" s="105" t="s">
        <v>188</v>
      </c>
      <c r="B24" s="104">
        <v>802</v>
      </c>
      <c r="C24" s="103">
        <v>1</v>
      </c>
      <c r="D24" s="103">
        <v>4</v>
      </c>
      <c r="E24" s="103" t="s">
        <v>129</v>
      </c>
      <c r="F24" s="103" t="s">
        <v>125</v>
      </c>
      <c r="G24" s="102" t="s">
        <v>185</v>
      </c>
      <c r="H24" s="101">
        <v>321</v>
      </c>
      <c r="I24" s="100">
        <v>0</v>
      </c>
      <c r="J24" s="99">
        <v>0</v>
      </c>
    </row>
    <row r="25" spans="1:10" s="140" customFormat="1" ht="34.5" customHeight="1">
      <c r="A25" s="112" t="s">
        <v>187</v>
      </c>
      <c r="B25" s="104">
        <v>802</v>
      </c>
      <c r="C25" s="103">
        <v>1</v>
      </c>
      <c r="D25" s="103">
        <v>4</v>
      </c>
      <c r="E25" s="102" t="s">
        <v>129</v>
      </c>
      <c r="F25" s="102" t="s">
        <v>125</v>
      </c>
      <c r="G25" s="102" t="s">
        <v>185</v>
      </c>
      <c r="H25" s="101">
        <v>851</v>
      </c>
      <c r="I25" s="100">
        <v>0.5</v>
      </c>
      <c r="J25" s="99">
        <v>0.5</v>
      </c>
    </row>
    <row r="26" spans="1:10" s="140" customFormat="1" ht="18" customHeight="1">
      <c r="A26" s="105" t="s">
        <v>186</v>
      </c>
      <c r="B26" s="117">
        <v>802</v>
      </c>
      <c r="C26" s="103">
        <v>1</v>
      </c>
      <c r="D26" s="103">
        <v>4</v>
      </c>
      <c r="E26" s="102" t="s">
        <v>129</v>
      </c>
      <c r="F26" s="102" t="s">
        <v>125</v>
      </c>
      <c r="G26" s="102" t="s">
        <v>185</v>
      </c>
      <c r="H26" s="101">
        <v>852</v>
      </c>
      <c r="I26" s="100">
        <v>12.9</v>
      </c>
      <c r="J26" s="99">
        <v>11.5</v>
      </c>
    </row>
    <row r="27" spans="1:10" s="140" customFormat="1" ht="18" customHeight="1">
      <c r="A27" s="189" t="s">
        <v>220</v>
      </c>
      <c r="B27" s="190">
        <v>802</v>
      </c>
      <c r="C27" s="103">
        <v>1</v>
      </c>
      <c r="D27" s="103">
        <v>4</v>
      </c>
      <c r="E27" s="102" t="s">
        <v>129</v>
      </c>
      <c r="F27" s="102" t="s">
        <v>125</v>
      </c>
      <c r="G27" s="102" t="s">
        <v>185</v>
      </c>
      <c r="H27" s="101">
        <v>853</v>
      </c>
      <c r="I27" s="100">
        <v>1.2</v>
      </c>
      <c r="J27" s="99">
        <v>1.2</v>
      </c>
    </row>
    <row r="28" spans="1:10" s="123" customFormat="1" ht="102.75" customHeight="1">
      <c r="A28" s="112" t="s">
        <v>184</v>
      </c>
      <c r="B28" s="104">
        <v>802</v>
      </c>
      <c r="C28" s="103">
        <v>1</v>
      </c>
      <c r="D28" s="103">
        <v>4</v>
      </c>
      <c r="E28" s="103">
        <v>91</v>
      </c>
      <c r="F28" s="102">
        <v>0</v>
      </c>
      <c r="G28" s="102" t="s">
        <v>183</v>
      </c>
      <c r="H28" s="101"/>
      <c r="I28" s="100">
        <f>I30+I32+I34+I36</f>
        <v>114.80000000000001</v>
      </c>
      <c r="J28" s="99">
        <f>J30+J32+J34+J36</f>
        <v>114.80000000000001</v>
      </c>
    </row>
    <row r="29" spans="1:10" s="123" customFormat="1" ht="52.5" customHeight="1">
      <c r="A29" s="112" t="s">
        <v>182</v>
      </c>
      <c r="B29" s="104">
        <v>802</v>
      </c>
      <c r="C29" s="103">
        <v>1</v>
      </c>
      <c r="D29" s="103">
        <v>4</v>
      </c>
      <c r="E29" s="103">
        <v>91</v>
      </c>
      <c r="F29" s="102" t="s">
        <v>164</v>
      </c>
      <c r="G29" s="102" t="s">
        <v>181</v>
      </c>
      <c r="H29" s="101"/>
      <c r="I29" s="100">
        <f>I30</f>
        <v>31.9</v>
      </c>
      <c r="J29" s="99">
        <f>J30</f>
        <v>31.9</v>
      </c>
    </row>
    <row r="30" spans="1:10" s="123" customFormat="1" ht="15.75">
      <c r="A30" s="112" t="s">
        <v>130</v>
      </c>
      <c r="B30" s="104">
        <v>802</v>
      </c>
      <c r="C30" s="103">
        <v>1</v>
      </c>
      <c r="D30" s="103">
        <v>4</v>
      </c>
      <c r="E30" s="103">
        <v>91</v>
      </c>
      <c r="F30" s="102">
        <v>5</v>
      </c>
      <c r="G30" s="102" t="s">
        <v>181</v>
      </c>
      <c r="H30" s="101">
        <v>540</v>
      </c>
      <c r="I30" s="100">
        <v>31.9</v>
      </c>
      <c r="J30" s="99">
        <v>31.9</v>
      </c>
    </row>
    <row r="31" spans="1:10" s="123" customFormat="1" ht="82.5" customHeight="1">
      <c r="A31" s="112" t="s">
        <v>180</v>
      </c>
      <c r="B31" s="104">
        <v>802</v>
      </c>
      <c r="C31" s="103">
        <v>1</v>
      </c>
      <c r="D31" s="103">
        <v>4</v>
      </c>
      <c r="E31" s="102" t="s">
        <v>129</v>
      </c>
      <c r="F31" s="102" t="s">
        <v>164</v>
      </c>
      <c r="G31" s="102" t="s">
        <v>179</v>
      </c>
      <c r="H31" s="101"/>
      <c r="I31" s="100">
        <f>I32</f>
        <v>3.3</v>
      </c>
      <c r="J31" s="99">
        <f>J32</f>
        <v>3.3</v>
      </c>
    </row>
    <row r="32" spans="1:10" s="123" customFormat="1" ht="18.75" customHeight="1">
      <c r="A32" s="112" t="s">
        <v>130</v>
      </c>
      <c r="B32" s="104">
        <v>802</v>
      </c>
      <c r="C32" s="103">
        <v>1</v>
      </c>
      <c r="D32" s="103">
        <v>4</v>
      </c>
      <c r="E32" s="102" t="s">
        <v>129</v>
      </c>
      <c r="F32" s="102" t="s">
        <v>164</v>
      </c>
      <c r="G32" s="102" t="s">
        <v>179</v>
      </c>
      <c r="H32" s="101">
        <v>540</v>
      </c>
      <c r="I32" s="100">
        <v>3.3</v>
      </c>
      <c r="J32" s="99">
        <v>3.3</v>
      </c>
    </row>
    <row r="33" spans="1:10" s="123" customFormat="1" ht="66" customHeight="1">
      <c r="A33" s="112" t="s">
        <v>178</v>
      </c>
      <c r="B33" s="139">
        <v>802</v>
      </c>
      <c r="C33" s="136">
        <v>1</v>
      </c>
      <c r="D33" s="136">
        <v>4</v>
      </c>
      <c r="E33" s="135" t="s">
        <v>129</v>
      </c>
      <c r="F33" s="135" t="s">
        <v>164</v>
      </c>
      <c r="G33" s="135" t="s">
        <v>177</v>
      </c>
      <c r="H33" s="101"/>
      <c r="I33" s="138">
        <f>I34</f>
        <v>32.7</v>
      </c>
      <c r="J33" s="137">
        <f>J34</f>
        <v>32.7</v>
      </c>
    </row>
    <row r="34" spans="1:10" s="123" customFormat="1" ht="18.75" customHeight="1">
      <c r="A34" s="112" t="s">
        <v>130</v>
      </c>
      <c r="B34" s="104">
        <v>802</v>
      </c>
      <c r="C34" s="136">
        <v>1</v>
      </c>
      <c r="D34" s="136">
        <v>4</v>
      </c>
      <c r="E34" s="135" t="s">
        <v>129</v>
      </c>
      <c r="F34" s="135" t="s">
        <v>164</v>
      </c>
      <c r="G34" s="135" t="s">
        <v>177</v>
      </c>
      <c r="H34" s="101">
        <v>540</v>
      </c>
      <c r="I34" s="100">
        <v>32.7</v>
      </c>
      <c r="J34" s="99">
        <v>32.7</v>
      </c>
    </row>
    <row r="35" spans="1:10" s="123" customFormat="1" ht="85.5" customHeight="1">
      <c r="A35" s="112" t="s">
        <v>176</v>
      </c>
      <c r="B35" s="104">
        <v>802</v>
      </c>
      <c r="C35" s="103">
        <v>1</v>
      </c>
      <c r="D35" s="103">
        <v>4</v>
      </c>
      <c r="E35" s="102" t="s">
        <v>129</v>
      </c>
      <c r="F35" s="102" t="s">
        <v>164</v>
      </c>
      <c r="G35" s="102" t="s">
        <v>175</v>
      </c>
      <c r="H35" s="101"/>
      <c r="I35" s="100">
        <f>I36</f>
        <v>46.9</v>
      </c>
      <c r="J35" s="99">
        <f>J36</f>
        <v>46.9</v>
      </c>
    </row>
    <row r="36" spans="1:10" s="123" customFormat="1" ht="20.25" customHeight="1">
      <c r="A36" s="112" t="s">
        <v>130</v>
      </c>
      <c r="B36" s="104">
        <v>802</v>
      </c>
      <c r="C36" s="103">
        <v>1</v>
      </c>
      <c r="D36" s="103">
        <v>4</v>
      </c>
      <c r="E36" s="102" t="s">
        <v>129</v>
      </c>
      <c r="F36" s="102" t="s">
        <v>164</v>
      </c>
      <c r="G36" s="102" t="s">
        <v>175</v>
      </c>
      <c r="H36" s="101">
        <v>540</v>
      </c>
      <c r="I36" s="100">
        <v>46.9</v>
      </c>
      <c r="J36" s="99">
        <v>46.9</v>
      </c>
    </row>
    <row r="37" spans="1:10" s="121" customFormat="1" ht="54" customHeight="1">
      <c r="A37" s="98" t="s">
        <v>104</v>
      </c>
      <c r="B37" s="97">
        <v>802</v>
      </c>
      <c r="C37" s="96">
        <v>1</v>
      </c>
      <c r="D37" s="96">
        <v>6</v>
      </c>
      <c r="E37" s="95"/>
      <c r="F37" s="95"/>
      <c r="G37" s="95"/>
      <c r="H37" s="94"/>
      <c r="I37" s="93">
        <f>I38</f>
        <v>31.9</v>
      </c>
      <c r="J37" s="92">
        <f>J38</f>
        <v>31.9</v>
      </c>
    </row>
    <row r="38" spans="1:10" s="123" customFormat="1" ht="37.5" customHeight="1">
      <c r="A38" s="112" t="s">
        <v>174</v>
      </c>
      <c r="B38" s="104">
        <v>802</v>
      </c>
      <c r="C38" s="103">
        <v>1</v>
      </c>
      <c r="D38" s="103">
        <v>6</v>
      </c>
      <c r="E38" s="102" t="s">
        <v>129</v>
      </c>
      <c r="F38" s="102" t="s">
        <v>164</v>
      </c>
      <c r="G38" s="102" t="s">
        <v>173</v>
      </c>
      <c r="H38" s="101"/>
      <c r="I38" s="100">
        <f>I39</f>
        <v>31.9</v>
      </c>
      <c r="J38" s="99">
        <f>J39</f>
        <v>31.9</v>
      </c>
    </row>
    <row r="39" spans="1:12" s="123" customFormat="1" ht="18.75" customHeight="1">
      <c r="A39" s="112" t="s">
        <v>130</v>
      </c>
      <c r="B39" s="104">
        <v>802</v>
      </c>
      <c r="C39" s="103">
        <v>1</v>
      </c>
      <c r="D39" s="103">
        <v>6</v>
      </c>
      <c r="E39" s="102" t="s">
        <v>129</v>
      </c>
      <c r="F39" s="102" t="s">
        <v>164</v>
      </c>
      <c r="G39" s="102" t="s">
        <v>173</v>
      </c>
      <c r="H39" s="101">
        <v>540</v>
      </c>
      <c r="I39" s="100">
        <v>31.9</v>
      </c>
      <c r="J39" s="99">
        <v>31.9</v>
      </c>
      <c r="K39" s="124"/>
      <c r="L39" s="124"/>
    </row>
    <row r="40" spans="1:12" s="123" customFormat="1" ht="23.25" customHeight="1">
      <c r="A40" s="134" t="s">
        <v>103</v>
      </c>
      <c r="B40" s="133">
        <v>802</v>
      </c>
      <c r="C40" s="132">
        <v>1</v>
      </c>
      <c r="D40" s="132">
        <v>7</v>
      </c>
      <c r="E40" s="131"/>
      <c r="F40" s="131"/>
      <c r="G40" s="131"/>
      <c r="H40" s="130"/>
      <c r="I40" s="92">
        <f>I41</f>
        <v>158.1</v>
      </c>
      <c r="J40" s="92">
        <f>J41</f>
        <v>158.1</v>
      </c>
      <c r="K40" s="124"/>
      <c r="L40" s="124"/>
    </row>
    <row r="41" spans="1:12" s="123" customFormat="1" ht="21" customHeight="1">
      <c r="A41" s="129" t="s">
        <v>172</v>
      </c>
      <c r="B41" s="128">
        <v>802</v>
      </c>
      <c r="C41" s="127">
        <v>1</v>
      </c>
      <c r="D41" s="127">
        <v>7</v>
      </c>
      <c r="E41" s="126" t="s">
        <v>170</v>
      </c>
      <c r="F41" s="126" t="s">
        <v>125</v>
      </c>
      <c r="G41" s="126" t="s">
        <v>114</v>
      </c>
      <c r="H41" s="125"/>
      <c r="I41" s="99">
        <f>I42+I43</f>
        <v>158.1</v>
      </c>
      <c r="J41" s="99">
        <f>J42+J43</f>
        <v>158.1</v>
      </c>
      <c r="K41" s="124"/>
      <c r="L41" s="124"/>
    </row>
    <row r="42" spans="1:12" s="123" customFormat="1" ht="21.75" customHeight="1">
      <c r="A42" s="129" t="s">
        <v>171</v>
      </c>
      <c r="B42" s="128">
        <v>802</v>
      </c>
      <c r="C42" s="127">
        <v>1</v>
      </c>
      <c r="D42" s="127">
        <v>7</v>
      </c>
      <c r="E42" s="126" t="s">
        <v>170</v>
      </c>
      <c r="F42" s="126" t="s">
        <v>125</v>
      </c>
      <c r="G42" s="126" t="s">
        <v>169</v>
      </c>
      <c r="H42" s="125">
        <v>244</v>
      </c>
      <c r="I42" s="99">
        <v>97.6</v>
      </c>
      <c r="J42" s="99">
        <v>97.6</v>
      </c>
      <c r="K42" s="124"/>
      <c r="L42" s="124"/>
    </row>
    <row r="43" spans="1:12" s="123" customFormat="1" ht="32.25" customHeight="1">
      <c r="A43" s="129" t="s">
        <v>245</v>
      </c>
      <c r="B43" s="128">
        <v>802</v>
      </c>
      <c r="C43" s="127">
        <v>1</v>
      </c>
      <c r="D43" s="127">
        <v>7</v>
      </c>
      <c r="E43" s="126" t="s">
        <v>170</v>
      </c>
      <c r="F43" s="126" t="s">
        <v>125</v>
      </c>
      <c r="G43" s="126" t="s">
        <v>246</v>
      </c>
      <c r="H43" s="125">
        <v>244</v>
      </c>
      <c r="I43" s="99">
        <v>60.5</v>
      </c>
      <c r="J43" s="99">
        <v>60.5</v>
      </c>
      <c r="K43" s="124"/>
      <c r="L43" s="124"/>
    </row>
    <row r="44" spans="1:12" s="120" customFormat="1" ht="18.75">
      <c r="A44" s="107" t="s">
        <v>168</v>
      </c>
      <c r="B44" s="97">
        <v>802</v>
      </c>
      <c r="C44" s="96">
        <v>1</v>
      </c>
      <c r="D44" s="96">
        <v>11</v>
      </c>
      <c r="E44" s="95"/>
      <c r="F44" s="95"/>
      <c r="G44" s="95"/>
      <c r="H44" s="94"/>
      <c r="I44" s="93">
        <f aca="true" t="shared" si="1" ref="I44:J46">I45</f>
        <v>0</v>
      </c>
      <c r="J44" s="92">
        <f t="shared" si="1"/>
        <v>0</v>
      </c>
      <c r="K44" s="122"/>
      <c r="L44" s="122"/>
    </row>
    <row r="45" spans="1:12" s="119" customFormat="1" ht="18.75">
      <c r="A45" s="105" t="s">
        <v>168</v>
      </c>
      <c r="B45" s="104">
        <v>802</v>
      </c>
      <c r="C45" s="103">
        <v>1</v>
      </c>
      <c r="D45" s="103">
        <v>11</v>
      </c>
      <c r="E45" s="102" t="s">
        <v>165</v>
      </c>
      <c r="F45" s="102" t="s">
        <v>125</v>
      </c>
      <c r="G45" s="102" t="s">
        <v>114</v>
      </c>
      <c r="H45" s="101"/>
      <c r="I45" s="100">
        <f t="shared" si="1"/>
        <v>0</v>
      </c>
      <c r="J45" s="99">
        <f t="shared" si="1"/>
        <v>0</v>
      </c>
      <c r="K45" s="122"/>
      <c r="L45" s="122"/>
    </row>
    <row r="46" spans="1:12" s="119" customFormat="1" ht="18.75">
      <c r="A46" s="105" t="s">
        <v>167</v>
      </c>
      <c r="B46" s="104">
        <v>802</v>
      </c>
      <c r="C46" s="103">
        <v>1</v>
      </c>
      <c r="D46" s="103">
        <v>11</v>
      </c>
      <c r="E46" s="102" t="s">
        <v>165</v>
      </c>
      <c r="F46" s="102" t="s">
        <v>164</v>
      </c>
      <c r="G46" s="102" t="s">
        <v>114</v>
      </c>
      <c r="H46" s="101"/>
      <c r="I46" s="100">
        <f t="shared" si="1"/>
        <v>0</v>
      </c>
      <c r="J46" s="99">
        <f t="shared" si="1"/>
        <v>0</v>
      </c>
      <c r="K46" s="122"/>
      <c r="L46" s="122"/>
    </row>
    <row r="47" spans="1:12" s="119" customFormat="1" ht="18.75">
      <c r="A47" s="105" t="s">
        <v>166</v>
      </c>
      <c r="B47" s="104">
        <v>802</v>
      </c>
      <c r="C47" s="103">
        <v>1</v>
      </c>
      <c r="D47" s="103">
        <v>11</v>
      </c>
      <c r="E47" s="102" t="s">
        <v>165</v>
      </c>
      <c r="F47" s="102" t="s">
        <v>164</v>
      </c>
      <c r="G47" s="102" t="s">
        <v>114</v>
      </c>
      <c r="H47" s="101">
        <v>870</v>
      </c>
      <c r="I47" s="100">
        <v>0</v>
      </c>
      <c r="J47" s="99">
        <v>0</v>
      </c>
      <c r="K47" s="122"/>
      <c r="L47" s="122"/>
    </row>
    <row r="48" spans="1:10" s="120" customFormat="1" ht="21.75" customHeight="1">
      <c r="A48" s="107" t="s">
        <v>102</v>
      </c>
      <c r="B48" s="97">
        <v>802</v>
      </c>
      <c r="C48" s="96">
        <v>1</v>
      </c>
      <c r="D48" s="96">
        <v>13</v>
      </c>
      <c r="E48" s="95"/>
      <c r="F48" s="95"/>
      <c r="G48" s="95"/>
      <c r="H48" s="94"/>
      <c r="I48" s="93">
        <f>I51+I53</f>
        <v>51.699999999999996</v>
      </c>
      <c r="J48" s="92">
        <f>J51+J53</f>
        <v>32.3</v>
      </c>
    </row>
    <row r="49" spans="1:10" ht="33" customHeight="1">
      <c r="A49" s="112" t="s">
        <v>163</v>
      </c>
      <c r="B49" s="104">
        <v>802</v>
      </c>
      <c r="C49" s="103">
        <v>1</v>
      </c>
      <c r="D49" s="103">
        <v>13</v>
      </c>
      <c r="E49" s="102" t="s">
        <v>134</v>
      </c>
      <c r="F49" s="102" t="s">
        <v>115</v>
      </c>
      <c r="G49" s="102" t="s">
        <v>132</v>
      </c>
      <c r="H49" s="101"/>
      <c r="I49" s="100">
        <f>I50</f>
        <v>51.3</v>
      </c>
      <c r="J49" s="99">
        <f>J50</f>
        <v>31.9</v>
      </c>
    </row>
    <row r="50" spans="1:10" ht="21" customHeight="1">
      <c r="A50" s="112" t="s">
        <v>162</v>
      </c>
      <c r="B50" s="104">
        <v>802</v>
      </c>
      <c r="C50" s="103">
        <v>1</v>
      </c>
      <c r="D50" s="103">
        <v>13</v>
      </c>
      <c r="E50" s="102" t="s">
        <v>134</v>
      </c>
      <c r="F50" s="102" t="s">
        <v>115</v>
      </c>
      <c r="G50" s="102" t="s">
        <v>132</v>
      </c>
      <c r="H50" s="101"/>
      <c r="I50" s="100">
        <f>I51</f>
        <v>51.3</v>
      </c>
      <c r="J50" s="99">
        <f>J51</f>
        <v>31.9</v>
      </c>
    </row>
    <row r="51" spans="1:10" ht="37.5" customHeight="1">
      <c r="A51" s="112" t="s">
        <v>117</v>
      </c>
      <c r="B51" s="104">
        <v>802</v>
      </c>
      <c r="C51" s="103">
        <v>1</v>
      </c>
      <c r="D51" s="103">
        <v>13</v>
      </c>
      <c r="E51" s="102" t="s">
        <v>134</v>
      </c>
      <c r="F51" s="102" t="s">
        <v>115</v>
      </c>
      <c r="G51" s="102" t="s">
        <v>132</v>
      </c>
      <c r="H51" s="101">
        <v>244</v>
      </c>
      <c r="I51" s="100">
        <v>51.3</v>
      </c>
      <c r="J51" s="99">
        <v>31.9</v>
      </c>
    </row>
    <row r="52" spans="1:10" ht="183" customHeight="1">
      <c r="A52" s="112" t="s">
        <v>161</v>
      </c>
      <c r="B52" s="104">
        <v>802</v>
      </c>
      <c r="C52" s="103">
        <v>1</v>
      </c>
      <c r="D52" s="103">
        <v>13</v>
      </c>
      <c r="E52" s="102" t="s">
        <v>160</v>
      </c>
      <c r="F52" s="102" t="s">
        <v>159</v>
      </c>
      <c r="G52" s="102" t="s">
        <v>158</v>
      </c>
      <c r="H52" s="101"/>
      <c r="I52" s="110">
        <f>I53</f>
        <v>0.4</v>
      </c>
      <c r="J52" s="109">
        <f>J53</f>
        <v>0.4</v>
      </c>
    </row>
    <row r="53" spans="1:10" ht="36.75" customHeight="1">
      <c r="A53" s="112" t="s">
        <v>117</v>
      </c>
      <c r="B53" s="104">
        <v>802</v>
      </c>
      <c r="C53" s="103">
        <v>1</v>
      </c>
      <c r="D53" s="103">
        <v>13</v>
      </c>
      <c r="E53" s="102" t="s">
        <v>160</v>
      </c>
      <c r="F53" s="102" t="s">
        <v>159</v>
      </c>
      <c r="G53" s="102" t="s">
        <v>158</v>
      </c>
      <c r="H53" s="101">
        <v>244</v>
      </c>
      <c r="I53" s="110">
        <v>0.4</v>
      </c>
      <c r="J53" s="109">
        <v>0.4</v>
      </c>
    </row>
    <row r="54" spans="1:10" s="111" customFormat="1" ht="18.75" customHeight="1">
      <c r="A54" s="107" t="s">
        <v>101</v>
      </c>
      <c r="B54" s="97">
        <v>802</v>
      </c>
      <c r="C54" s="96">
        <v>2</v>
      </c>
      <c r="D54" s="96">
        <v>0</v>
      </c>
      <c r="E54" s="95"/>
      <c r="F54" s="95"/>
      <c r="G54" s="95"/>
      <c r="H54" s="94"/>
      <c r="I54" s="93">
        <f>I55</f>
        <v>77.5</v>
      </c>
      <c r="J54" s="92">
        <f>J55</f>
        <v>77.5</v>
      </c>
    </row>
    <row r="55" spans="1:10" s="108" customFormat="1" ht="19.5" customHeight="1">
      <c r="A55" s="105" t="s">
        <v>100</v>
      </c>
      <c r="B55" s="104">
        <v>802</v>
      </c>
      <c r="C55" s="103">
        <v>2</v>
      </c>
      <c r="D55" s="103">
        <v>3</v>
      </c>
      <c r="E55" s="102" t="s">
        <v>129</v>
      </c>
      <c r="F55" s="102" t="s">
        <v>125</v>
      </c>
      <c r="G55" s="102" t="s">
        <v>114</v>
      </c>
      <c r="H55" s="101"/>
      <c r="I55" s="100">
        <f>I56</f>
        <v>77.5</v>
      </c>
      <c r="J55" s="99">
        <f>J56</f>
        <v>77.5</v>
      </c>
    </row>
    <row r="56" spans="1:10" s="108" customFormat="1" ht="36" customHeight="1">
      <c r="A56" s="105" t="s">
        <v>157</v>
      </c>
      <c r="B56" s="104">
        <v>802</v>
      </c>
      <c r="C56" s="103">
        <v>2</v>
      </c>
      <c r="D56" s="103">
        <v>3</v>
      </c>
      <c r="E56" s="102" t="s">
        <v>129</v>
      </c>
      <c r="F56" s="102" t="s">
        <v>115</v>
      </c>
      <c r="G56" s="102" t="s">
        <v>155</v>
      </c>
      <c r="H56" s="101"/>
      <c r="I56" s="100">
        <f>I57+I58</f>
        <v>77.5</v>
      </c>
      <c r="J56" s="99">
        <f>J57+J58</f>
        <v>77.5</v>
      </c>
    </row>
    <row r="57" spans="1:10" s="108" customFormat="1" ht="34.5" customHeight="1">
      <c r="A57" s="105" t="s">
        <v>156</v>
      </c>
      <c r="B57" s="104">
        <v>802</v>
      </c>
      <c r="C57" s="103">
        <v>2</v>
      </c>
      <c r="D57" s="103">
        <v>3</v>
      </c>
      <c r="E57" s="102" t="s">
        <v>129</v>
      </c>
      <c r="F57" s="102" t="s">
        <v>115</v>
      </c>
      <c r="G57" s="102" t="s">
        <v>155</v>
      </c>
      <c r="H57" s="101">
        <v>121</v>
      </c>
      <c r="I57" s="100">
        <v>72</v>
      </c>
      <c r="J57" s="99">
        <v>72</v>
      </c>
    </row>
    <row r="58" spans="1:10" s="108" customFormat="1" ht="34.5" customHeight="1">
      <c r="A58" s="189" t="s">
        <v>117</v>
      </c>
      <c r="B58" s="190">
        <v>802</v>
      </c>
      <c r="C58" s="103">
        <v>2</v>
      </c>
      <c r="D58" s="103">
        <v>3</v>
      </c>
      <c r="E58" s="102" t="s">
        <v>129</v>
      </c>
      <c r="F58" s="102" t="s">
        <v>115</v>
      </c>
      <c r="G58" s="102" t="s">
        <v>155</v>
      </c>
      <c r="H58" s="101">
        <v>244</v>
      </c>
      <c r="I58" s="100">
        <v>5.5</v>
      </c>
      <c r="J58" s="99">
        <v>5.5</v>
      </c>
    </row>
    <row r="59" spans="1:10" s="121" customFormat="1" ht="34.5" customHeight="1">
      <c r="A59" s="98" t="s">
        <v>99</v>
      </c>
      <c r="B59" s="97">
        <v>802</v>
      </c>
      <c r="C59" s="96">
        <v>3</v>
      </c>
      <c r="D59" s="96">
        <v>0</v>
      </c>
      <c r="E59" s="95"/>
      <c r="F59" s="95"/>
      <c r="G59" s="95"/>
      <c r="H59" s="94"/>
      <c r="I59" s="93">
        <f>I61+I64</f>
        <v>2.8</v>
      </c>
      <c r="J59" s="92">
        <f>J61+J64</f>
        <v>0</v>
      </c>
    </row>
    <row r="60" spans="1:10" s="113" customFormat="1" ht="46.5" customHeight="1">
      <c r="A60" s="105" t="s">
        <v>154</v>
      </c>
      <c r="B60" s="104">
        <v>802</v>
      </c>
      <c r="C60" s="103">
        <v>3</v>
      </c>
      <c r="D60" s="103">
        <v>9</v>
      </c>
      <c r="E60" s="102" t="s">
        <v>152</v>
      </c>
      <c r="F60" s="102" t="s">
        <v>151</v>
      </c>
      <c r="G60" s="102" t="s">
        <v>147</v>
      </c>
      <c r="H60" s="101"/>
      <c r="I60" s="100">
        <f>I61</f>
        <v>2.5</v>
      </c>
      <c r="J60" s="99">
        <f>J61</f>
        <v>0</v>
      </c>
    </row>
    <row r="61" spans="1:10" s="113" customFormat="1" ht="39" customHeight="1">
      <c r="A61" s="105" t="s">
        <v>153</v>
      </c>
      <c r="B61" s="104">
        <v>802</v>
      </c>
      <c r="C61" s="103">
        <v>3</v>
      </c>
      <c r="D61" s="103">
        <v>9</v>
      </c>
      <c r="E61" s="102" t="s">
        <v>152</v>
      </c>
      <c r="F61" s="102" t="s">
        <v>151</v>
      </c>
      <c r="G61" s="102" t="s">
        <v>147</v>
      </c>
      <c r="H61" s="101">
        <v>244</v>
      </c>
      <c r="I61" s="100">
        <v>2.5</v>
      </c>
      <c r="J61" s="99">
        <v>0</v>
      </c>
    </row>
    <row r="62" spans="1:10" ht="21" customHeight="1">
      <c r="A62" s="105" t="s">
        <v>98</v>
      </c>
      <c r="B62" s="104">
        <v>802</v>
      </c>
      <c r="C62" s="103">
        <v>3</v>
      </c>
      <c r="D62" s="103">
        <v>10</v>
      </c>
      <c r="E62" s="102" t="s">
        <v>149</v>
      </c>
      <c r="F62" s="102" t="s">
        <v>148</v>
      </c>
      <c r="G62" s="102" t="s">
        <v>114</v>
      </c>
      <c r="H62" s="101"/>
      <c r="I62" s="100">
        <f>I63</f>
        <v>0.3</v>
      </c>
      <c r="J62" s="99">
        <f>J63</f>
        <v>0</v>
      </c>
    </row>
    <row r="63" spans="1:10" ht="51.75" customHeight="1">
      <c r="A63" s="105" t="s">
        <v>150</v>
      </c>
      <c r="B63" s="104">
        <v>802</v>
      </c>
      <c r="C63" s="103">
        <v>3</v>
      </c>
      <c r="D63" s="103">
        <v>10</v>
      </c>
      <c r="E63" s="102" t="s">
        <v>149</v>
      </c>
      <c r="F63" s="102" t="s">
        <v>148</v>
      </c>
      <c r="G63" s="102" t="s">
        <v>147</v>
      </c>
      <c r="H63" s="101"/>
      <c r="I63" s="100">
        <f>I64</f>
        <v>0.3</v>
      </c>
      <c r="J63" s="99">
        <f>J64</f>
        <v>0</v>
      </c>
    </row>
    <row r="64" spans="1:10" ht="38.25" customHeight="1">
      <c r="A64" s="105" t="s">
        <v>117</v>
      </c>
      <c r="B64" s="104">
        <v>802</v>
      </c>
      <c r="C64" s="103">
        <v>3</v>
      </c>
      <c r="D64" s="103">
        <v>10</v>
      </c>
      <c r="E64" s="102" t="s">
        <v>149</v>
      </c>
      <c r="F64" s="102" t="s">
        <v>148</v>
      </c>
      <c r="G64" s="102" t="s">
        <v>147</v>
      </c>
      <c r="H64" s="101">
        <v>244</v>
      </c>
      <c r="I64" s="100">
        <v>0.3</v>
      </c>
      <c r="J64" s="99">
        <v>0</v>
      </c>
    </row>
    <row r="65" spans="1:10" s="120" customFormat="1" ht="20.25" customHeight="1">
      <c r="A65" s="107" t="s">
        <v>97</v>
      </c>
      <c r="B65" s="97">
        <v>802</v>
      </c>
      <c r="C65" s="96">
        <v>4</v>
      </c>
      <c r="D65" s="96">
        <v>0</v>
      </c>
      <c r="E65" s="95"/>
      <c r="F65" s="95"/>
      <c r="G65" s="95"/>
      <c r="H65" s="94"/>
      <c r="I65" s="93">
        <f>I69</f>
        <v>185.2</v>
      </c>
      <c r="J65" s="92">
        <f>J69</f>
        <v>154.8</v>
      </c>
    </row>
    <row r="66" spans="1:10" s="119" customFormat="1" ht="21.75" customHeight="1">
      <c r="A66" s="105" t="s">
        <v>146</v>
      </c>
      <c r="B66" s="104">
        <v>802</v>
      </c>
      <c r="C66" s="103">
        <v>4</v>
      </c>
      <c r="D66" s="103">
        <v>9</v>
      </c>
      <c r="E66" s="102"/>
      <c r="F66" s="102"/>
      <c r="G66" s="102"/>
      <c r="H66" s="101"/>
      <c r="I66" s="100">
        <f aca="true" t="shared" si="2" ref="I66:J68">I67</f>
        <v>185.2</v>
      </c>
      <c r="J66" s="99">
        <f t="shared" si="2"/>
        <v>154.8</v>
      </c>
    </row>
    <row r="67" spans="1:10" s="119" customFormat="1" ht="18" customHeight="1">
      <c r="A67" s="105" t="s">
        <v>145</v>
      </c>
      <c r="B67" s="104">
        <v>802</v>
      </c>
      <c r="C67" s="103">
        <v>4</v>
      </c>
      <c r="D67" s="103">
        <v>9</v>
      </c>
      <c r="E67" s="102" t="s">
        <v>143</v>
      </c>
      <c r="F67" s="102" t="s">
        <v>125</v>
      </c>
      <c r="G67" s="102" t="s">
        <v>114</v>
      </c>
      <c r="H67" s="101"/>
      <c r="I67" s="100">
        <f t="shared" si="2"/>
        <v>185.2</v>
      </c>
      <c r="J67" s="99">
        <f t="shared" si="2"/>
        <v>154.8</v>
      </c>
    </row>
    <row r="68" spans="1:10" s="119" customFormat="1" ht="34.5" customHeight="1">
      <c r="A68" s="105" t="s">
        <v>144</v>
      </c>
      <c r="B68" s="104">
        <v>802</v>
      </c>
      <c r="C68" s="103">
        <v>4</v>
      </c>
      <c r="D68" s="103">
        <v>9</v>
      </c>
      <c r="E68" s="102" t="s">
        <v>143</v>
      </c>
      <c r="F68" s="102" t="s">
        <v>138</v>
      </c>
      <c r="G68" s="102" t="s">
        <v>142</v>
      </c>
      <c r="H68" s="101"/>
      <c r="I68" s="100">
        <f t="shared" si="2"/>
        <v>185.2</v>
      </c>
      <c r="J68" s="99">
        <f t="shared" si="2"/>
        <v>154.8</v>
      </c>
    </row>
    <row r="69" spans="1:10" s="119" customFormat="1" ht="35.25" customHeight="1">
      <c r="A69" s="114" t="s">
        <v>117</v>
      </c>
      <c r="B69" s="104">
        <v>802</v>
      </c>
      <c r="C69" s="103">
        <v>4</v>
      </c>
      <c r="D69" s="103">
        <v>9</v>
      </c>
      <c r="E69" s="102" t="s">
        <v>143</v>
      </c>
      <c r="F69" s="102" t="s">
        <v>138</v>
      </c>
      <c r="G69" s="102" t="s">
        <v>142</v>
      </c>
      <c r="H69" s="101">
        <v>244</v>
      </c>
      <c r="I69" s="100">
        <v>185.2</v>
      </c>
      <c r="J69" s="99">
        <v>154.8</v>
      </c>
    </row>
    <row r="70" spans="1:10" s="116" customFormat="1" ht="23.25" customHeight="1">
      <c r="A70" s="107" t="s">
        <v>95</v>
      </c>
      <c r="B70" s="118">
        <v>802</v>
      </c>
      <c r="C70" s="96">
        <v>5</v>
      </c>
      <c r="D70" s="96">
        <v>0</v>
      </c>
      <c r="E70" s="95"/>
      <c r="F70" s="95"/>
      <c r="G70" s="95"/>
      <c r="H70" s="94"/>
      <c r="I70" s="93">
        <f>I71+I75+I79</f>
        <v>446.2</v>
      </c>
      <c r="J70" s="92">
        <f>J71+J75+J79</f>
        <v>423</v>
      </c>
    </row>
    <row r="71" spans="1:10" s="116" customFormat="1" ht="21.75" customHeight="1">
      <c r="A71" s="107" t="s">
        <v>94</v>
      </c>
      <c r="B71" s="118">
        <v>802</v>
      </c>
      <c r="C71" s="96">
        <v>5</v>
      </c>
      <c r="D71" s="96">
        <v>1</v>
      </c>
      <c r="E71" s="95"/>
      <c r="F71" s="95"/>
      <c r="G71" s="95"/>
      <c r="H71" s="94"/>
      <c r="I71" s="93">
        <f aca="true" t="shared" si="3" ref="I71:J73">I72</f>
        <v>240.6</v>
      </c>
      <c r="J71" s="92">
        <f t="shared" si="3"/>
        <v>225.3</v>
      </c>
    </row>
    <row r="72" spans="1:10" s="116" customFormat="1" ht="18.75" customHeight="1">
      <c r="A72" s="105" t="s">
        <v>94</v>
      </c>
      <c r="B72" s="117">
        <v>802</v>
      </c>
      <c r="C72" s="103">
        <v>5</v>
      </c>
      <c r="D72" s="103">
        <v>1</v>
      </c>
      <c r="E72" s="102" t="s">
        <v>139</v>
      </c>
      <c r="F72" s="102" t="s">
        <v>138</v>
      </c>
      <c r="G72" s="102" t="s">
        <v>114</v>
      </c>
      <c r="H72" s="94"/>
      <c r="I72" s="100">
        <f t="shared" si="3"/>
        <v>240.6</v>
      </c>
      <c r="J72" s="99">
        <f t="shared" si="3"/>
        <v>225.3</v>
      </c>
    </row>
    <row r="73" spans="1:10" s="116" customFormat="1" ht="20.25" customHeight="1">
      <c r="A73" s="105" t="s">
        <v>141</v>
      </c>
      <c r="B73" s="117">
        <v>802</v>
      </c>
      <c r="C73" s="103">
        <v>5</v>
      </c>
      <c r="D73" s="103">
        <v>1</v>
      </c>
      <c r="E73" s="102" t="s">
        <v>139</v>
      </c>
      <c r="F73" s="102" t="s">
        <v>138</v>
      </c>
      <c r="G73" s="102" t="s">
        <v>114</v>
      </c>
      <c r="H73" s="101"/>
      <c r="I73" s="100">
        <f t="shared" si="3"/>
        <v>240.6</v>
      </c>
      <c r="J73" s="99">
        <f t="shared" si="3"/>
        <v>225.3</v>
      </c>
    </row>
    <row r="74" spans="1:10" s="116" customFormat="1" ht="21" customHeight="1">
      <c r="A74" s="105" t="s">
        <v>140</v>
      </c>
      <c r="B74" s="117">
        <v>802</v>
      </c>
      <c r="C74" s="103">
        <v>5</v>
      </c>
      <c r="D74" s="103">
        <v>1</v>
      </c>
      <c r="E74" s="102" t="s">
        <v>139</v>
      </c>
      <c r="F74" s="102" t="s">
        <v>138</v>
      </c>
      <c r="G74" s="102" t="s">
        <v>114</v>
      </c>
      <c r="H74" s="101">
        <v>243</v>
      </c>
      <c r="I74" s="100">
        <v>240.6</v>
      </c>
      <c r="J74" s="99">
        <v>225.3</v>
      </c>
    </row>
    <row r="75" spans="1:10" s="116" customFormat="1" ht="18.75" customHeight="1" hidden="1">
      <c r="A75" s="107" t="s">
        <v>93</v>
      </c>
      <c r="B75" s="118">
        <v>802</v>
      </c>
      <c r="C75" s="96">
        <v>5</v>
      </c>
      <c r="D75" s="96">
        <v>2</v>
      </c>
      <c r="E75" s="95"/>
      <c r="F75" s="95"/>
      <c r="G75" s="95"/>
      <c r="H75" s="94"/>
      <c r="I75" s="93">
        <f aca="true" t="shared" si="4" ref="I75:J77">I76</f>
        <v>0</v>
      </c>
      <c r="J75" s="92">
        <f t="shared" si="4"/>
        <v>0</v>
      </c>
    </row>
    <row r="76" spans="1:10" s="116" customFormat="1" ht="18.75" customHeight="1" hidden="1">
      <c r="A76" s="105" t="s">
        <v>93</v>
      </c>
      <c r="B76" s="117">
        <v>802</v>
      </c>
      <c r="C76" s="103">
        <v>5</v>
      </c>
      <c r="D76" s="103">
        <v>2</v>
      </c>
      <c r="E76" s="102" t="s">
        <v>136</v>
      </c>
      <c r="F76" s="102" t="s">
        <v>125</v>
      </c>
      <c r="G76" s="102" t="s">
        <v>114</v>
      </c>
      <c r="H76" s="101"/>
      <c r="I76" s="100">
        <f t="shared" si="4"/>
        <v>0</v>
      </c>
      <c r="J76" s="99">
        <f t="shared" si="4"/>
        <v>0</v>
      </c>
    </row>
    <row r="77" spans="1:10" s="116" customFormat="1" ht="34.5" customHeight="1" hidden="1">
      <c r="A77" s="105" t="s">
        <v>137</v>
      </c>
      <c r="B77" s="117">
        <v>802</v>
      </c>
      <c r="C77" s="103">
        <v>5</v>
      </c>
      <c r="D77" s="103">
        <v>2</v>
      </c>
      <c r="E77" s="102" t="s">
        <v>136</v>
      </c>
      <c r="F77" s="102" t="s">
        <v>125</v>
      </c>
      <c r="G77" s="102" t="s">
        <v>135</v>
      </c>
      <c r="H77" s="101"/>
      <c r="I77" s="100">
        <f t="shared" si="4"/>
        <v>0</v>
      </c>
      <c r="J77" s="99">
        <f t="shared" si="4"/>
        <v>0</v>
      </c>
    </row>
    <row r="78" spans="1:10" s="116" customFormat="1" ht="35.25" customHeight="1" hidden="1">
      <c r="A78" s="105" t="s">
        <v>117</v>
      </c>
      <c r="B78" s="117">
        <v>802</v>
      </c>
      <c r="C78" s="103">
        <v>5</v>
      </c>
      <c r="D78" s="103">
        <v>2</v>
      </c>
      <c r="E78" s="102" t="s">
        <v>136</v>
      </c>
      <c r="F78" s="102" t="s">
        <v>125</v>
      </c>
      <c r="G78" s="102" t="s">
        <v>135</v>
      </c>
      <c r="H78" s="101">
        <v>244</v>
      </c>
      <c r="I78" s="100">
        <v>0</v>
      </c>
      <c r="J78" s="99">
        <v>0</v>
      </c>
    </row>
    <row r="79" spans="1:10" s="116" customFormat="1" ht="18.75" customHeight="1">
      <c r="A79" s="107" t="s">
        <v>92</v>
      </c>
      <c r="B79" s="97">
        <v>802</v>
      </c>
      <c r="C79" s="96">
        <v>5</v>
      </c>
      <c r="D79" s="96">
        <v>3</v>
      </c>
      <c r="E79" s="95"/>
      <c r="F79" s="95"/>
      <c r="G79" s="95"/>
      <c r="H79" s="94"/>
      <c r="I79" s="93">
        <f>I80</f>
        <v>205.6</v>
      </c>
      <c r="J79" s="92">
        <f>J80</f>
        <v>197.7</v>
      </c>
    </row>
    <row r="80" spans="1:10" ht="20.25" customHeight="1">
      <c r="A80" s="105" t="s">
        <v>92</v>
      </c>
      <c r="B80" s="104">
        <v>802</v>
      </c>
      <c r="C80" s="103">
        <v>5</v>
      </c>
      <c r="D80" s="103">
        <v>3</v>
      </c>
      <c r="E80" s="102" t="s">
        <v>134</v>
      </c>
      <c r="F80" s="102" t="s">
        <v>125</v>
      </c>
      <c r="G80" s="102" t="s">
        <v>114</v>
      </c>
      <c r="H80" s="101"/>
      <c r="I80" s="100">
        <f>I81</f>
        <v>205.6</v>
      </c>
      <c r="J80" s="99">
        <f>J81</f>
        <v>197.7</v>
      </c>
    </row>
    <row r="81" spans="1:10" ht="40.5" customHeight="1">
      <c r="A81" s="114" t="s">
        <v>117</v>
      </c>
      <c r="B81" s="104">
        <v>802</v>
      </c>
      <c r="C81" s="103">
        <v>5</v>
      </c>
      <c r="D81" s="103">
        <v>3</v>
      </c>
      <c r="E81" s="102" t="s">
        <v>134</v>
      </c>
      <c r="F81" s="102" t="s">
        <v>133</v>
      </c>
      <c r="G81" s="102" t="s">
        <v>132</v>
      </c>
      <c r="H81" s="101">
        <v>244</v>
      </c>
      <c r="I81" s="100">
        <v>205.6</v>
      </c>
      <c r="J81" s="99">
        <v>197.7</v>
      </c>
    </row>
    <row r="82" spans="1:10" s="113" customFormat="1" ht="20.25" customHeight="1">
      <c r="A82" s="115" t="s">
        <v>91</v>
      </c>
      <c r="B82" s="97">
        <v>802</v>
      </c>
      <c r="C82" s="96">
        <v>7</v>
      </c>
      <c r="D82" s="96">
        <v>0</v>
      </c>
      <c r="E82" s="95"/>
      <c r="F82" s="95"/>
      <c r="G82" s="95"/>
      <c r="H82" s="94"/>
      <c r="I82" s="93">
        <f aca="true" t="shared" si="5" ref="I82:J84">I83</f>
        <v>2.5</v>
      </c>
      <c r="J82" s="92">
        <f t="shared" si="5"/>
        <v>2.5</v>
      </c>
    </row>
    <row r="83" spans="1:10" ht="15.75">
      <c r="A83" s="114" t="s">
        <v>90</v>
      </c>
      <c r="B83" s="104">
        <v>802</v>
      </c>
      <c r="C83" s="103">
        <v>7</v>
      </c>
      <c r="D83" s="103">
        <v>7</v>
      </c>
      <c r="E83" s="102"/>
      <c r="F83" s="102"/>
      <c r="G83" s="102"/>
      <c r="H83" s="101"/>
      <c r="I83" s="100">
        <f t="shared" si="5"/>
        <v>2.5</v>
      </c>
      <c r="J83" s="99">
        <f t="shared" si="5"/>
        <v>2.5</v>
      </c>
    </row>
    <row r="84" spans="1:10" ht="88.5" customHeight="1">
      <c r="A84" s="114" t="s">
        <v>131</v>
      </c>
      <c r="B84" s="104">
        <v>802</v>
      </c>
      <c r="C84" s="103">
        <v>7</v>
      </c>
      <c r="D84" s="103">
        <v>7</v>
      </c>
      <c r="E84" s="102" t="s">
        <v>129</v>
      </c>
      <c r="F84" s="102" t="s">
        <v>125</v>
      </c>
      <c r="G84" s="102" t="s">
        <v>128</v>
      </c>
      <c r="H84" s="101"/>
      <c r="I84" s="100">
        <f t="shared" si="5"/>
        <v>2.5</v>
      </c>
      <c r="J84" s="99">
        <f t="shared" si="5"/>
        <v>2.5</v>
      </c>
    </row>
    <row r="85" spans="1:10" ht="15.75">
      <c r="A85" s="112" t="s">
        <v>130</v>
      </c>
      <c r="B85" s="104">
        <v>802</v>
      </c>
      <c r="C85" s="103">
        <v>7</v>
      </c>
      <c r="D85" s="103">
        <v>7</v>
      </c>
      <c r="E85" s="102" t="s">
        <v>129</v>
      </c>
      <c r="F85" s="102" t="s">
        <v>125</v>
      </c>
      <c r="G85" s="102" t="s">
        <v>128</v>
      </c>
      <c r="H85" s="101">
        <v>540</v>
      </c>
      <c r="I85" s="100">
        <v>2.5</v>
      </c>
      <c r="J85" s="99">
        <v>2.5</v>
      </c>
    </row>
    <row r="86" spans="1:10" s="113" customFormat="1" ht="19.5" customHeight="1">
      <c r="A86" s="107" t="s">
        <v>127</v>
      </c>
      <c r="B86" s="97">
        <v>802</v>
      </c>
      <c r="C86" s="96">
        <v>8</v>
      </c>
      <c r="D86" s="96">
        <v>0</v>
      </c>
      <c r="E86" s="95"/>
      <c r="F86" s="95"/>
      <c r="G86" s="95"/>
      <c r="H86" s="94"/>
      <c r="I86" s="93">
        <f>I87</f>
        <v>25.3</v>
      </c>
      <c r="J86" s="92">
        <f>J87+J91</f>
        <v>25.3</v>
      </c>
    </row>
    <row r="87" spans="1:10" ht="15.75">
      <c r="A87" s="105" t="s">
        <v>88</v>
      </c>
      <c r="B87" s="104">
        <v>802</v>
      </c>
      <c r="C87" s="103">
        <v>8</v>
      </c>
      <c r="D87" s="103">
        <v>1</v>
      </c>
      <c r="E87" s="102"/>
      <c r="F87" s="102"/>
      <c r="G87" s="102"/>
      <c r="H87" s="101"/>
      <c r="I87" s="100">
        <f>I89+I91</f>
        <v>25.3</v>
      </c>
      <c r="J87" s="99">
        <f>J89</f>
        <v>1</v>
      </c>
    </row>
    <row r="88" spans="1:10" ht="15.75">
      <c r="A88" s="105" t="s">
        <v>88</v>
      </c>
      <c r="B88" s="104">
        <v>802</v>
      </c>
      <c r="C88" s="103">
        <v>8</v>
      </c>
      <c r="D88" s="103">
        <v>1</v>
      </c>
      <c r="E88" s="102" t="s">
        <v>126</v>
      </c>
      <c r="F88" s="102" t="s">
        <v>125</v>
      </c>
      <c r="G88" s="102" t="s">
        <v>114</v>
      </c>
      <c r="H88" s="101"/>
      <c r="I88" s="100">
        <f>I89+I91</f>
        <v>25.3</v>
      </c>
      <c r="J88" s="99">
        <f>J89+J91</f>
        <v>25.3</v>
      </c>
    </row>
    <row r="89" spans="1:10" ht="49.5" customHeight="1">
      <c r="A89" s="112" t="s">
        <v>124</v>
      </c>
      <c r="B89" s="104">
        <v>802</v>
      </c>
      <c r="C89" s="103">
        <v>8</v>
      </c>
      <c r="D89" s="103">
        <v>1</v>
      </c>
      <c r="E89" s="103">
        <v>81</v>
      </c>
      <c r="F89" s="102">
        <v>0</v>
      </c>
      <c r="G89" s="102" t="s">
        <v>123</v>
      </c>
      <c r="H89" s="101"/>
      <c r="I89" s="100">
        <v>1</v>
      </c>
      <c r="J89" s="99">
        <v>1</v>
      </c>
    </row>
    <row r="90" spans="1:10" ht="18.75" customHeight="1">
      <c r="A90" s="189" t="s">
        <v>130</v>
      </c>
      <c r="B90" s="190">
        <v>802</v>
      </c>
      <c r="C90" s="103">
        <v>8</v>
      </c>
      <c r="D90" s="103">
        <v>1</v>
      </c>
      <c r="E90" s="103">
        <v>81</v>
      </c>
      <c r="F90" s="102">
        <v>0</v>
      </c>
      <c r="G90" s="102" t="s">
        <v>123</v>
      </c>
      <c r="H90" s="101">
        <v>540</v>
      </c>
      <c r="I90" s="100">
        <f>I89</f>
        <v>1</v>
      </c>
      <c r="J90" s="99">
        <f>J89</f>
        <v>1</v>
      </c>
    </row>
    <row r="91" spans="1:10" ht="21.75" customHeight="1">
      <c r="A91" s="189" t="s">
        <v>221</v>
      </c>
      <c r="B91" s="190">
        <v>802</v>
      </c>
      <c r="C91" s="103">
        <v>8</v>
      </c>
      <c r="D91" s="103">
        <v>1</v>
      </c>
      <c r="E91" s="103">
        <v>82</v>
      </c>
      <c r="F91" s="102" t="s">
        <v>125</v>
      </c>
      <c r="G91" s="102" t="s">
        <v>169</v>
      </c>
      <c r="H91" s="101">
        <v>612</v>
      </c>
      <c r="I91" s="100">
        <v>24.3</v>
      </c>
      <c r="J91" s="99">
        <v>24.3</v>
      </c>
    </row>
    <row r="92" spans="1:10" s="111" customFormat="1" ht="16.5" customHeight="1">
      <c r="A92" s="107" t="s">
        <v>87</v>
      </c>
      <c r="B92" s="97">
        <v>802</v>
      </c>
      <c r="C92" s="96">
        <v>10</v>
      </c>
      <c r="D92" s="96">
        <v>0</v>
      </c>
      <c r="E92" s="96"/>
      <c r="F92" s="96"/>
      <c r="G92" s="95"/>
      <c r="H92" s="94"/>
      <c r="I92" s="93">
        <f aca="true" t="shared" si="6" ref="I92:J95">I93</f>
        <v>94.3</v>
      </c>
      <c r="J92" s="92">
        <f t="shared" si="6"/>
        <v>51.8</v>
      </c>
    </row>
    <row r="93" spans="1:10" s="108" customFormat="1" ht="17.25" customHeight="1">
      <c r="A93" s="105" t="s">
        <v>86</v>
      </c>
      <c r="B93" s="104">
        <v>802</v>
      </c>
      <c r="C93" s="103">
        <v>10</v>
      </c>
      <c r="D93" s="103">
        <v>1</v>
      </c>
      <c r="E93" s="103"/>
      <c r="F93" s="103"/>
      <c r="G93" s="102"/>
      <c r="H93" s="101"/>
      <c r="I93" s="110">
        <f t="shared" si="6"/>
        <v>94.3</v>
      </c>
      <c r="J93" s="109">
        <f t="shared" si="6"/>
        <v>51.8</v>
      </c>
    </row>
    <row r="94" spans="1:10" s="108" customFormat="1" ht="16.5" customHeight="1">
      <c r="A94" s="105" t="s">
        <v>122</v>
      </c>
      <c r="B94" s="104">
        <v>802</v>
      </c>
      <c r="C94" s="103">
        <v>10</v>
      </c>
      <c r="D94" s="103">
        <v>1</v>
      </c>
      <c r="E94" s="103">
        <v>75</v>
      </c>
      <c r="F94" s="102">
        <v>0</v>
      </c>
      <c r="G94" s="102" t="s">
        <v>114</v>
      </c>
      <c r="H94" s="101"/>
      <c r="I94" s="110">
        <f t="shared" si="6"/>
        <v>94.3</v>
      </c>
      <c r="J94" s="109">
        <f t="shared" si="6"/>
        <v>51.8</v>
      </c>
    </row>
    <row r="95" spans="1:10" s="108" customFormat="1" ht="18.75" customHeight="1">
      <c r="A95" s="105" t="s">
        <v>121</v>
      </c>
      <c r="B95" s="104">
        <v>802</v>
      </c>
      <c r="C95" s="103">
        <v>10</v>
      </c>
      <c r="D95" s="103">
        <v>1</v>
      </c>
      <c r="E95" s="103">
        <v>75</v>
      </c>
      <c r="F95" s="102">
        <v>1</v>
      </c>
      <c r="G95" s="102" t="s">
        <v>119</v>
      </c>
      <c r="H95" s="101"/>
      <c r="I95" s="110">
        <f t="shared" si="6"/>
        <v>94.3</v>
      </c>
      <c r="J95" s="109">
        <f t="shared" si="6"/>
        <v>51.8</v>
      </c>
    </row>
    <row r="96" spans="1:10" s="108" customFormat="1" ht="17.25" customHeight="1">
      <c r="A96" s="105" t="s">
        <v>120</v>
      </c>
      <c r="B96" s="104">
        <v>802</v>
      </c>
      <c r="C96" s="103">
        <v>10</v>
      </c>
      <c r="D96" s="103">
        <v>1</v>
      </c>
      <c r="E96" s="103">
        <v>75</v>
      </c>
      <c r="F96" s="102">
        <v>1</v>
      </c>
      <c r="G96" s="102" t="s">
        <v>119</v>
      </c>
      <c r="H96" s="101">
        <v>312</v>
      </c>
      <c r="I96" s="110">
        <v>94.3</v>
      </c>
      <c r="J96" s="109">
        <v>51.8</v>
      </c>
    </row>
    <row r="97" spans="1:10" s="106" customFormat="1" ht="18" customHeight="1">
      <c r="A97" s="107" t="s">
        <v>85</v>
      </c>
      <c r="B97" s="97">
        <v>802</v>
      </c>
      <c r="C97" s="96">
        <v>11</v>
      </c>
      <c r="D97" s="96">
        <v>0</v>
      </c>
      <c r="E97" s="95"/>
      <c r="F97" s="95"/>
      <c r="G97" s="95"/>
      <c r="H97" s="94"/>
      <c r="I97" s="93">
        <f>I100</f>
        <v>0</v>
      </c>
      <c r="J97" s="92">
        <f>J100</f>
        <v>0</v>
      </c>
    </row>
    <row r="98" spans="1:10" ht="15.75">
      <c r="A98" s="105" t="s">
        <v>84</v>
      </c>
      <c r="B98" s="104">
        <v>802</v>
      </c>
      <c r="C98" s="103">
        <v>11</v>
      </c>
      <c r="D98" s="103">
        <v>1</v>
      </c>
      <c r="E98" s="102"/>
      <c r="F98" s="102"/>
      <c r="G98" s="102"/>
      <c r="H98" s="101"/>
      <c r="I98" s="100">
        <f>I99</f>
        <v>0</v>
      </c>
      <c r="J98" s="99">
        <f>J99</f>
        <v>0</v>
      </c>
    </row>
    <row r="99" spans="1:10" ht="21.75" customHeight="1">
      <c r="A99" s="105" t="s">
        <v>118</v>
      </c>
      <c r="B99" s="104">
        <v>802</v>
      </c>
      <c r="C99" s="103">
        <v>11</v>
      </c>
      <c r="D99" s="103">
        <v>1</v>
      </c>
      <c r="E99" s="102" t="s">
        <v>116</v>
      </c>
      <c r="F99" s="102" t="s">
        <v>115</v>
      </c>
      <c r="G99" s="102" t="s">
        <v>114</v>
      </c>
      <c r="H99" s="101"/>
      <c r="I99" s="100">
        <f>I100</f>
        <v>0</v>
      </c>
      <c r="J99" s="99">
        <f>J100</f>
        <v>0</v>
      </c>
    </row>
    <row r="100" spans="1:10" ht="36.75" customHeight="1">
      <c r="A100" s="105" t="s">
        <v>117</v>
      </c>
      <c r="B100" s="104">
        <v>802</v>
      </c>
      <c r="C100" s="103">
        <v>11</v>
      </c>
      <c r="D100" s="103">
        <v>1</v>
      </c>
      <c r="E100" s="102" t="s">
        <v>116</v>
      </c>
      <c r="F100" s="102" t="s">
        <v>115</v>
      </c>
      <c r="G100" s="102" t="s">
        <v>114</v>
      </c>
      <c r="H100" s="101">
        <v>244</v>
      </c>
      <c r="I100" s="100">
        <v>0</v>
      </c>
      <c r="J100" s="99">
        <v>0</v>
      </c>
    </row>
    <row r="101" spans="1:10" ht="15.75">
      <c r="A101" s="98" t="s">
        <v>83</v>
      </c>
      <c r="B101" s="97"/>
      <c r="C101" s="96"/>
      <c r="D101" s="96"/>
      <c r="E101" s="95"/>
      <c r="F101" s="95"/>
      <c r="G101" s="95"/>
      <c r="H101" s="94"/>
      <c r="I101" s="93">
        <f>I13+I54+I59+I65+I70+I82+I86+I92+I97</f>
        <v>2983.6000000000004</v>
      </c>
      <c r="J101" s="92">
        <f>J13+J54+J59+J65+J70+J82+J86+J92+J97</f>
        <v>2815.800000000001</v>
      </c>
    </row>
    <row r="102" spans="1:9" ht="15.75" customHeight="1">
      <c r="A102" s="91"/>
      <c r="B102" s="90"/>
      <c r="C102" s="89"/>
      <c r="D102" s="89"/>
      <c r="E102" s="88"/>
      <c r="F102" s="88"/>
      <c r="G102" s="88"/>
      <c r="H102" s="87"/>
      <c r="I102" s="86"/>
    </row>
    <row r="103" ht="15.75">
      <c r="I103" s="85"/>
    </row>
    <row r="104" ht="15.75">
      <c r="H104" s="82"/>
    </row>
    <row r="105" ht="15.75">
      <c r="I105" s="84"/>
    </row>
    <row r="106" ht="15.75">
      <c r="I106" s="84"/>
    </row>
  </sheetData>
  <sheetProtection/>
  <mergeCells count="8">
    <mergeCell ref="E11:G11"/>
    <mergeCell ref="B6:I6"/>
    <mergeCell ref="G1:J1"/>
    <mergeCell ref="G2:J2"/>
    <mergeCell ref="G3:J3"/>
    <mergeCell ref="G5:J5"/>
    <mergeCell ref="A8:J8"/>
    <mergeCell ref="E10:G10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view="pageBreakPreview" zoomScaleSheetLayoutView="100" zoomScalePageLayoutView="0" workbookViewId="0" topLeftCell="A4">
      <selection activeCell="C4" sqref="C4"/>
    </sheetView>
  </sheetViews>
  <sheetFormatPr defaultColWidth="9.00390625" defaultRowHeight="12.75"/>
  <cols>
    <col min="1" max="1" width="50.00390625" style="165" customWidth="1"/>
    <col min="2" max="2" width="26.625" style="165" customWidth="1"/>
    <col min="3" max="3" width="29.125" style="165" customWidth="1"/>
    <col min="4" max="16384" width="9.125" style="165" customWidth="1"/>
  </cols>
  <sheetData>
    <row r="1" spans="1:8" ht="15">
      <c r="A1" s="77"/>
      <c r="B1" s="77"/>
      <c r="C1" s="80" t="s">
        <v>5</v>
      </c>
      <c r="D1" s="224"/>
      <c r="E1" s="224"/>
      <c r="F1" s="225"/>
      <c r="G1" s="225"/>
      <c r="H1" s="225"/>
    </row>
    <row r="2" spans="1:8" ht="15">
      <c r="A2" s="77"/>
      <c r="B2" s="77"/>
      <c r="C2" s="80" t="s">
        <v>6</v>
      </c>
      <c r="D2" s="224"/>
      <c r="E2" s="224"/>
      <c r="F2" s="225"/>
      <c r="G2" s="225"/>
      <c r="H2" s="225"/>
    </row>
    <row r="3" spans="1:8" ht="15">
      <c r="A3" s="77"/>
      <c r="B3" s="77"/>
      <c r="C3" s="80" t="s">
        <v>248</v>
      </c>
      <c r="D3" s="224"/>
      <c r="E3" s="224"/>
      <c r="F3" s="225"/>
      <c r="G3" s="225"/>
      <c r="H3" s="225"/>
    </row>
    <row r="4" spans="1:8" ht="15">
      <c r="A4" s="77"/>
      <c r="B4" s="77"/>
      <c r="C4" s="80" t="s">
        <v>214</v>
      </c>
      <c r="D4" s="224"/>
      <c r="E4" s="224"/>
      <c r="F4" s="225"/>
      <c r="G4" s="225"/>
      <c r="H4" s="225"/>
    </row>
    <row r="5" spans="1:8" ht="15">
      <c r="A5" s="161"/>
      <c r="B5" s="161"/>
      <c r="C5" s="80"/>
      <c r="D5" s="193"/>
      <c r="E5" s="193"/>
      <c r="F5" s="79"/>
      <c r="G5" s="79"/>
      <c r="H5" s="79"/>
    </row>
    <row r="6" spans="1:8" ht="61.5" customHeight="1">
      <c r="A6" s="237" t="s">
        <v>247</v>
      </c>
      <c r="B6" s="237"/>
      <c r="C6" s="238"/>
      <c r="D6" s="193"/>
      <c r="E6" s="193"/>
      <c r="F6" s="79"/>
      <c r="G6" s="79"/>
      <c r="H6" s="79"/>
    </row>
    <row r="7" spans="1:8" ht="15">
      <c r="A7" s="161"/>
      <c r="B7" s="161"/>
      <c r="C7" s="170" t="s">
        <v>4</v>
      </c>
      <c r="D7" s="193"/>
      <c r="E7" s="193"/>
      <c r="F7" s="79"/>
      <c r="G7" s="79"/>
      <c r="H7" s="79"/>
    </row>
    <row r="8" spans="1:3" ht="15">
      <c r="A8" s="166" t="s">
        <v>203</v>
      </c>
      <c r="B8" s="166" t="s">
        <v>108</v>
      </c>
      <c r="C8" s="166" t="s">
        <v>10</v>
      </c>
    </row>
    <row r="9" spans="1:3" ht="15">
      <c r="A9" s="166">
        <v>1</v>
      </c>
      <c r="B9" s="166">
        <v>2</v>
      </c>
      <c r="C9" s="166">
        <v>3</v>
      </c>
    </row>
    <row r="10" spans="1:3" ht="141.75" customHeight="1">
      <c r="A10" s="168" t="s">
        <v>237</v>
      </c>
      <c r="B10" s="167">
        <f>'Доходы (3)'!D45</f>
        <v>184.9</v>
      </c>
      <c r="C10" s="167">
        <f>'Доходы (3)'!E45</f>
        <v>184.9</v>
      </c>
    </row>
    <row r="11" spans="1:3" ht="15">
      <c r="A11" s="166" t="s">
        <v>200</v>
      </c>
      <c r="B11" s="188">
        <f>SUM(B10:B10)</f>
        <v>184.9</v>
      </c>
      <c r="C11" s="188">
        <f>SUM(C10:C10)</f>
        <v>184.9</v>
      </c>
    </row>
  </sheetData>
  <sheetProtection/>
  <mergeCells count="5">
    <mergeCell ref="D1:H1"/>
    <mergeCell ref="D2:H2"/>
    <mergeCell ref="D3:H3"/>
    <mergeCell ref="D4:H4"/>
    <mergeCell ref="A6:C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0.00390625" style="165" customWidth="1"/>
    <col min="2" max="2" width="26.625" style="165" customWidth="1"/>
    <col min="3" max="3" width="29.125" style="165" customWidth="1"/>
    <col min="4" max="16384" width="9.125" style="165" customWidth="1"/>
  </cols>
  <sheetData>
    <row r="1" spans="1:8" ht="15">
      <c r="A1" s="77"/>
      <c r="B1" s="77"/>
      <c r="C1" s="80" t="s">
        <v>5</v>
      </c>
      <c r="D1" s="224"/>
      <c r="E1" s="224"/>
      <c r="F1" s="225"/>
      <c r="G1" s="225"/>
      <c r="H1" s="225"/>
    </row>
    <row r="2" spans="1:8" ht="15">
      <c r="A2" s="77"/>
      <c r="B2" s="77"/>
      <c r="C2" s="80" t="s">
        <v>6</v>
      </c>
      <c r="D2" s="224"/>
      <c r="E2" s="224"/>
      <c r="F2" s="225"/>
      <c r="G2" s="225"/>
      <c r="H2" s="225"/>
    </row>
    <row r="3" spans="1:8" ht="15">
      <c r="A3" s="77"/>
      <c r="B3" s="77"/>
      <c r="C3" s="80" t="s">
        <v>248</v>
      </c>
      <c r="D3" s="224"/>
      <c r="E3" s="224"/>
      <c r="F3" s="225"/>
      <c r="G3" s="225"/>
      <c r="H3" s="225"/>
    </row>
    <row r="4" spans="1:8" ht="15">
      <c r="A4" s="77"/>
      <c r="B4" s="77"/>
      <c r="C4" s="80" t="s">
        <v>238</v>
      </c>
      <c r="D4" s="224"/>
      <c r="E4" s="224"/>
      <c r="F4" s="225"/>
      <c r="G4" s="225"/>
      <c r="H4" s="225"/>
    </row>
    <row r="5" spans="1:8" ht="15">
      <c r="A5" s="161"/>
      <c r="B5" s="161"/>
      <c r="C5" s="80"/>
      <c r="D5" s="169"/>
      <c r="E5" s="169"/>
      <c r="F5" s="79"/>
      <c r="G5" s="79"/>
      <c r="H5" s="79"/>
    </row>
    <row r="6" spans="1:8" ht="61.5" customHeight="1">
      <c r="A6" s="237" t="s">
        <v>239</v>
      </c>
      <c r="B6" s="237"/>
      <c r="C6" s="238"/>
      <c r="D6" s="169"/>
      <c r="E6" s="169"/>
      <c r="F6" s="79"/>
      <c r="G6" s="79"/>
      <c r="H6" s="79"/>
    </row>
    <row r="7" spans="1:8" ht="15">
      <c r="A7" s="161"/>
      <c r="B7" s="161"/>
      <c r="C7" s="170" t="s">
        <v>4</v>
      </c>
      <c r="D7" s="169"/>
      <c r="E7" s="169"/>
      <c r="F7" s="79"/>
      <c r="G7" s="79"/>
      <c r="H7" s="79"/>
    </row>
    <row r="8" spans="1:3" ht="15">
      <c r="A8" s="166" t="s">
        <v>203</v>
      </c>
      <c r="B8" s="166" t="s">
        <v>108</v>
      </c>
      <c r="C8" s="166" t="s">
        <v>10</v>
      </c>
    </row>
    <row r="9" spans="1:3" ht="15">
      <c r="A9" s="166">
        <v>1</v>
      </c>
      <c r="B9" s="166">
        <v>2</v>
      </c>
      <c r="C9" s="166">
        <v>3</v>
      </c>
    </row>
    <row r="10" spans="1:3" ht="60">
      <c r="A10" s="168" t="s">
        <v>202</v>
      </c>
      <c r="B10" s="167">
        <f>'Расходы (5)'!I30</f>
        <v>31.9</v>
      </c>
      <c r="C10" s="167">
        <f aca="true" t="shared" si="0" ref="C10:C16">B10</f>
        <v>31.9</v>
      </c>
    </row>
    <row r="11" spans="1:3" ht="45">
      <c r="A11" s="168" t="s">
        <v>174</v>
      </c>
      <c r="B11" s="167">
        <f>'Расходы (5)'!I39</f>
        <v>31.9</v>
      </c>
      <c r="C11" s="167">
        <f t="shared" si="0"/>
        <v>31.9</v>
      </c>
    </row>
    <row r="12" spans="1:3" ht="90">
      <c r="A12" s="168" t="s">
        <v>201</v>
      </c>
      <c r="B12" s="167">
        <f>'Расходы (5)'!I32</f>
        <v>3.3</v>
      </c>
      <c r="C12" s="167">
        <f t="shared" si="0"/>
        <v>3.3</v>
      </c>
    </row>
    <row r="13" spans="1:3" ht="75">
      <c r="A13" s="168" t="s">
        <v>178</v>
      </c>
      <c r="B13" s="167">
        <f>'Расходы (5)'!I34</f>
        <v>32.7</v>
      </c>
      <c r="C13" s="167">
        <f t="shared" si="0"/>
        <v>32.7</v>
      </c>
    </row>
    <row r="14" spans="1:3" ht="75">
      <c r="A14" s="168" t="s">
        <v>131</v>
      </c>
      <c r="B14" s="167">
        <f>'Расходы (5)'!I85</f>
        <v>2.5</v>
      </c>
      <c r="C14" s="167">
        <f t="shared" si="0"/>
        <v>2.5</v>
      </c>
    </row>
    <row r="15" spans="1:3" ht="45">
      <c r="A15" s="168" t="s">
        <v>124</v>
      </c>
      <c r="B15" s="167">
        <f>'Расходы (5)'!I89</f>
        <v>1</v>
      </c>
      <c r="C15" s="167">
        <f t="shared" si="0"/>
        <v>1</v>
      </c>
    </row>
    <row r="16" spans="1:3" ht="90">
      <c r="A16" s="168" t="s">
        <v>176</v>
      </c>
      <c r="B16" s="167">
        <f>'Расходы (5)'!I36</f>
        <v>46.9</v>
      </c>
      <c r="C16" s="167">
        <f t="shared" si="0"/>
        <v>46.9</v>
      </c>
    </row>
    <row r="17" spans="1:3" ht="15">
      <c r="A17" s="166" t="s">
        <v>200</v>
      </c>
      <c r="B17" s="188">
        <f>SUM(B10:B16)+0.1</f>
        <v>150.29999999999998</v>
      </c>
      <c r="C17" s="188">
        <f>SUM(C10:C16)+0.1</f>
        <v>150.29999999999998</v>
      </c>
    </row>
  </sheetData>
  <sheetProtection/>
  <mergeCells count="5">
    <mergeCell ref="A6:C6"/>
    <mergeCell ref="D1:H1"/>
    <mergeCell ref="D2:H2"/>
    <mergeCell ref="D3:H3"/>
    <mergeCell ref="D4:H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tabSelected="1" view="pageBreakPreview" zoomScaleSheetLayoutView="100" zoomScalePageLayoutView="0" workbookViewId="0" topLeftCell="A1">
      <selection activeCell="C4" sqref="C4:G4"/>
    </sheetView>
  </sheetViews>
  <sheetFormatPr defaultColWidth="9.00390625" defaultRowHeight="12.75"/>
  <cols>
    <col min="1" max="1" width="32.375" style="171" customWidth="1"/>
    <col min="2" max="2" width="28.625" style="171" customWidth="1"/>
    <col min="3" max="3" width="17.75390625" style="171" customWidth="1"/>
    <col min="4" max="4" width="17.625" style="171" customWidth="1"/>
    <col min="5" max="5" width="0.12890625" style="171" customWidth="1"/>
    <col min="6" max="16384" width="9.125" style="171" customWidth="1"/>
  </cols>
  <sheetData>
    <row r="1" spans="2:9" s="77" customFormat="1" ht="15.75">
      <c r="B1" s="80"/>
      <c r="C1" s="224" t="s">
        <v>5</v>
      </c>
      <c r="D1" s="224"/>
      <c r="E1" s="225"/>
      <c r="F1" s="225"/>
      <c r="G1" s="225"/>
      <c r="H1" s="78"/>
      <c r="I1" s="78"/>
    </row>
    <row r="2" spans="2:9" s="77" customFormat="1" ht="15.75">
      <c r="B2" s="80"/>
      <c r="C2" s="224" t="s">
        <v>6</v>
      </c>
      <c r="D2" s="224"/>
      <c r="E2" s="225"/>
      <c r="F2" s="225"/>
      <c r="G2" s="225"/>
      <c r="H2" s="78"/>
      <c r="I2" s="78"/>
    </row>
    <row r="3" spans="2:9" s="77" customFormat="1" ht="15.75" customHeight="1">
      <c r="B3" s="80"/>
      <c r="C3" s="224" t="s">
        <v>248</v>
      </c>
      <c r="D3" s="224"/>
      <c r="E3" s="225"/>
      <c r="F3" s="225"/>
      <c r="G3" s="225"/>
      <c r="H3" s="78"/>
      <c r="I3" s="78"/>
    </row>
    <row r="4" spans="2:9" s="77" customFormat="1" ht="15.75">
      <c r="B4" s="80"/>
      <c r="C4" s="224" t="s">
        <v>240</v>
      </c>
      <c r="D4" s="224"/>
      <c r="E4" s="225"/>
      <c r="F4" s="225"/>
      <c r="G4" s="225"/>
      <c r="H4" s="78"/>
      <c r="I4" s="78"/>
    </row>
    <row r="5" ht="9.75" customHeight="1"/>
    <row r="6" spans="1:4" ht="33.75" customHeight="1">
      <c r="A6" s="239" t="s">
        <v>222</v>
      </c>
      <c r="B6" s="240"/>
      <c r="C6" s="240"/>
      <c r="D6" s="225"/>
    </row>
    <row r="7" ht="16.5" customHeight="1">
      <c r="D7" s="174" t="s">
        <v>112</v>
      </c>
    </row>
    <row r="8" spans="1:4" ht="28.5">
      <c r="A8" s="175" t="s">
        <v>199</v>
      </c>
      <c r="B8" s="175" t="s">
        <v>213</v>
      </c>
      <c r="C8" s="175" t="s">
        <v>108</v>
      </c>
      <c r="D8" s="176" t="s">
        <v>10</v>
      </c>
    </row>
    <row r="9" spans="1:4" ht="18.75">
      <c r="A9" s="177">
        <v>1</v>
      </c>
      <c r="B9" s="177">
        <v>2</v>
      </c>
      <c r="C9" s="177">
        <v>3</v>
      </c>
      <c r="D9" s="178">
        <v>4</v>
      </c>
    </row>
    <row r="10" spans="1:4" ht="22.5" customHeight="1">
      <c r="A10" s="241" t="s">
        <v>212</v>
      </c>
      <c r="B10" s="242"/>
      <c r="C10" s="242"/>
      <c r="D10" s="243"/>
    </row>
    <row r="11" spans="1:4" s="173" customFormat="1" ht="34.5" customHeight="1">
      <c r="A11" s="179" t="s">
        <v>211</v>
      </c>
      <c r="B11" s="177" t="s">
        <v>241</v>
      </c>
      <c r="C11" s="180">
        <f>'Доходы (3)'!D20</f>
        <v>62.7</v>
      </c>
      <c r="D11" s="181">
        <f>'Доходы (3)'!E20</f>
        <v>56.5</v>
      </c>
    </row>
    <row r="12" spans="1:4" ht="67.5" customHeight="1">
      <c r="A12" s="179" t="s">
        <v>210</v>
      </c>
      <c r="B12" s="177" t="s">
        <v>242</v>
      </c>
      <c r="C12" s="182">
        <f>'Доходы (3)'!D21</f>
        <v>1.65</v>
      </c>
      <c r="D12" s="181">
        <f>'Доходы (3)'!E21</f>
        <v>1.5</v>
      </c>
    </row>
    <row r="13" spans="1:4" ht="37.5" customHeight="1">
      <c r="A13" s="179" t="s">
        <v>209</v>
      </c>
      <c r="B13" s="177" t="s">
        <v>243</v>
      </c>
      <c r="C13" s="180">
        <f>'Доходы (3)'!D22</f>
        <v>99</v>
      </c>
      <c r="D13" s="181">
        <f>'Доходы (3)'!E22</f>
        <v>111.2</v>
      </c>
    </row>
    <row r="14" spans="1:4" ht="37.5" customHeight="1">
      <c r="A14" s="179" t="s">
        <v>208</v>
      </c>
      <c r="B14" s="177" t="s">
        <v>244</v>
      </c>
      <c r="C14" s="182">
        <f>'Доходы (3)'!D23</f>
        <v>1.65</v>
      </c>
      <c r="D14" s="181">
        <f>'Доходы (3)'!E23</f>
        <v>-7.2</v>
      </c>
    </row>
    <row r="15" spans="1:4" ht="19.5" customHeight="1">
      <c r="A15" s="175" t="s">
        <v>207</v>
      </c>
      <c r="B15" s="175"/>
      <c r="C15" s="183">
        <f>SUM(C11:C14)</f>
        <v>165.00000000000003</v>
      </c>
      <c r="D15" s="184">
        <f>SUM(D11:D14)</f>
        <v>162</v>
      </c>
    </row>
    <row r="16" spans="1:4" ht="18.75">
      <c r="A16" s="241" t="s">
        <v>206</v>
      </c>
      <c r="B16" s="242"/>
      <c r="C16" s="242"/>
      <c r="D16" s="244"/>
    </row>
    <row r="17" spans="1:4" ht="67.5" customHeight="1">
      <c r="A17" s="186" t="s">
        <v>144</v>
      </c>
      <c r="B17" s="175" t="s">
        <v>223</v>
      </c>
      <c r="C17" s="185">
        <f>'Расходы (5)'!I65</f>
        <v>185.2</v>
      </c>
      <c r="D17" s="181">
        <f>'Расходы (5)'!J65</f>
        <v>154.8</v>
      </c>
    </row>
    <row r="18" spans="1:4" ht="30" customHeight="1">
      <c r="A18" s="187" t="s">
        <v>205</v>
      </c>
      <c r="B18" s="177" t="s">
        <v>223</v>
      </c>
      <c r="C18" s="180">
        <f>C17</f>
        <v>185.2</v>
      </c>
      <c r="D18" s="181">
        <f>D17</f>
        <v>154.8</v>
      </c>
    </row>
    <row r="19" spans="1:4" ht="31.5" customHeight="1">
      <c r="A19" s="186" t="s">
        <v>204</v>
      </c>
      <c r="B19" s="175"/>
      <c r="C19" s="185">
        <f>C18</f>
        <v>185.2</v>
      </c>
      <c r="D19" s="184">
        <f>D17</f>
        <v>154.8</v>
      </c>
    </row>
    <row r="20" ht="18.75">
      <c r="C20" s="172"/>
    </row>
  </sheetData>
  <sheetProtection/>
  <mergeCells count="7">
    <mergeCell ref="C3:G3"/>
    <mergeCell ref="C4:G4"/>
    <mergeCell ref="A6:D6"/>
    <mergeCell ref="A10:D10"/>
    <mergeCell ref="A16:D16"/>
    <mergeCell ref="C1:G1"/>
    <mergeCell ref="C2:G2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Пользователь</cp:lastModifiedBy>
  <cp:lastPrinted>2016-03-02T07:35:33Z</cp:lastPrinted>
  <dcterms:created xsi:type="dcterms:W3CDTF">2016-01-29T09:34:58Z</dcterms:created>
  <dcterms:modified xsi:type="dcterms:W3CDTF">2016-04-29T08:06:31Z</dcterms:modified>
  <cp:category/>
  <cp:version/>
  <cp:contentType/>
  <cp:contentStatus/>
</cp:coreProperties>
</file>