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6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r:id="rId7"/>
    <sheet name="приложение 10" sheetId="8" state="hidden" r:id="rId8"/>
  </sheets>
  <definedNames>
    <definedName name="_xlnm.Print_Titles" localSheetId="0">'приложение 1'!$17:$17</definedName>
    <definedName name="_xlnm.Print_Titles" localSheetId="2">'приложение 5'!$10:$12</definedName>
    <definedName name="_xlnm.Print_Titles" localSheetId="3">'приложение 6'!$9:$11</definedName>
    <definedName name="_xlnm.Print_Titles" localSheetId="4">'приложение 7'!$10:$12</definedName>
    <definedName name="_xlnm.Print_Area" localSheetId="0">'приложение 1'!$A$1:$F$21</definedName>
    <definedName name="_xlnm.Print_Area" localSheetId="7">'приложение 10'!$A$1:$C$21</definedName>
    <definedName name="_xlnm.Print_Area" localSheetId="1">'приложение 2'!$A$1:$E$48</definedName>
    <definedName name="_xlnm.Print_Area" localSheetId="2">'приложение 5'!$A$1:$F$37</definedName>
    <definedName name="_xlnm.Print_Area" localSheetId="3">'приложение 6'!$A$1:$L$156</definedName>
    <definedName name="_xlnm.Print_Area" localSheetId="4">'приложение 7'!$A$1:$L$40</definedName>
    <definedName name="_xlnm.Print_Area" localSheetId="5">'приложение 8'!$A$1:$B$18</definedName>
    <definedName name="_xlnm.Print_Area" localSheetId="6">'приложение 9'!$A$1:$B$14</definedName>
  </definedNames>
  <calcPr fullCalcOnLoad="1"/>
</workbook>
</file>

<file path=xl/sharedStrings.xml><?xml version="1.0" encoding="utf-8"?>
<sst xmlns="http://schemas.openxmlformats.org/spreadsheetml/2006/main" count="1142" uniqueCount="273">
  <si>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</si>
  <si>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</si>
  <si>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</si>
  <si>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</si>
  <si>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</si>
  <si>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</si>
  <si>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</si>
  <si>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</si>
  <si>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</si>
  <si>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</si>
  <si>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</si>
  <si>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</si>
  <si>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</si>
  <si>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</si>
  <si>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</si>
  <si>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</si>
  <si>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 xml:space="preserve">КУЛЬТУРА, КИНЕМАТОГРАФИЯ </t>
  </si>
  <si>
    <t>ВСЕГО РАСХОДОВ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</si>
  <si>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</si>
  <si>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</si>
  <si>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</si>
  <si>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</si>
  <si>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</si>
  <si>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</si>
  <si>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</si>
  <si>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</si>
  <si>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</si>
  <si>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</si>
  <si>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</si>
  <si>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КУЛЬТУРА, КИНЕМАТОГРАФИЯ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</si>
  <si>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</si>
  <si>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</si>
  <si>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</si>
  <si>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</si>
  <si>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</si>
  <si>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</si>
  <si>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</si>
  <si>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</si>
  <si>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</si>
  <si>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</si>
  <si>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</si>
  <si>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</si>
  <si>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</si>
  <si>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</si>
  <si>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</si>
  <si>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</si>
  <si>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</si>
  <si>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</si>
  <si>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</si>
  <si>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</si>
  <si>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</si>
  <si>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</si>
  <si>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</si>
  <si>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</si>
  <si>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01 05 02 01 10 0000510</t>
  </si>
  <si>
    <t xml:space="preserve">Увеличение прочих остатков денежных средств   бюджета поселения </t>
  </si>
  <si>
    <t>01 05 02 01 10 0000 610</t>
  </si>
  <si>
    <t>Уменьшение прочих остатков денежных средств  поселения бюджета</t>
  </si>
  <si>
    <t>ИТОГО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</si>
  <si>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</si>
  <si>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</si>
  <si>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</si>
  <si>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</si>
  <si>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</si>
  <si>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</si>
  <si>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</si>
  <si>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</si>
  <si>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".</t>
  </si>
  <si>
    <t>от______________ №________</t>
  </si>
  <si>
    <t>Входящий остаткок собственных доходов на начало года</t>
  </si>
  <si>
    <t>Дотации бюджетам сельских поселений на выравнивание бюджетной обеспеченности</t>
  </si>
  <si>
    <t xml:space="preserve">Субвенций бюджетам сельских поселений на осуществление первичного воинского учета на территориях, где отсутствуют военные комиссариаты 
</t>
  </si>
  <si>
    <t>Субвенции бюджетам сельских поселений на выполнение передаваемых полномочий субъектов Российской Федерации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</si>
  <si>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</si>
  <si>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</si>
  <si>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Жилищное хозяйство</t>
  </si>
  <si>
    <t>Уплата налога на имущество организаций и земельного налога</t>
  </si>
  <si>
    <t>Уплата иных платежей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</si>
  <si>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</si>
  <si>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</si>
  <si>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</si>
  <si>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</si>
  <si>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</si>
  <si>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</si>
  <si>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</si>
  <si>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1 06 01030 10 0000 110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</si>
  <si>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</si>
  <si>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</si>
  <si>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"О бюджете сельского поселения Артюшинское</t>
  </si>
  <si>
    <t>на 2016 год"</t>
  </si>
  <si>
    <t>Администрация сельского поселения Артюшинское</t>
  </si>
  <si>
    <t>00</t>
  </si>
  <si>
    <t>00180</t>
  </si>
  <si>
    <t>00000</t>
  </si>
  <si>
    <t>00190</t>
  </si>
  <si>
    <t>51180</t>
  </si>
  <si>
    <t>72140</t>
  </si>
  <si>
    <t>Расходы на обеспечение функций государственных (муниципальных) органов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</si>
  <si>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</si>
  <si>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</si>
  <si>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(муниципальных) нужд</t>
  </si>
  <si>
    <t>Коммунальное хозяйство</t>
  </si>
  <si>
    <t>Приложение 4</t>
  </si>
  <si>
    <t>Фонд оплаты труда государственных (муниципальных) органов</t>
  </si>
  <si>
    <t>Неисполненные обязательства в области дорожного хозяйства за счет бюджетных ассигнований дорожного фонда</t>
  </si>
  <si>
    <t>Распределение бюджетных ассигнований Дорожного фонда сельского поселения Артюшинское на 2016 год</t>
  </si>
  <si>
    <t>802 04 09 07 0 00 20300 244 000</t>
  </si>
  <si>
    <t>"Приложение 9</t>
  </si>
  <si>
    <t>Межбюджетные трансферты на увеличение бюджетных ассигнований дорожного фонда муниципального района</t>
  </si>
  <si>
    <t>802 04 09 07 0 00 21300 540 000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</si>
  <si>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</si>
  <si>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</si>
  <si>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НАЛОГИ НА ИМУЩЕСТВО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</si>
  <si>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</si>
  <si>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</si>
  <si>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</si>
  <si>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</si>
  <si>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</si>
  <si>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</si>
  <si>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</si>
  <si>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</si>
  <si>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 xml:space="preserve">СУБСИДИИ БЮДЖЕТАМ БЮДЖЕТНОЙ СИСТЕМЫ РОССИЙСКОЙ ФЕДЕРАЦИИ (МЕЖБЮДЖЕТНЫЕ СУБСИДИИ) </t>
  </si>
  <si>
    <t>2019 год</t>
  </si>
  <si>
    <t>Фонд оплаты труда 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</si>
  <si>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</si>
  <si>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71090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</si>
  <si>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</si>
  <si>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</si>
  <si>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Условно утверждаемые расходы</t>
  </si>
  <si>
    <t>8</t>
  </si>
  <si>
    <t>Обеспечение деятельности органов местного самоуправления</t>
  </si>
  <si>
    <t>Расходы на выплаты персоналу государственных
(муниципальных)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</si>
  <si>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</si>
  <si>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</si>
  <si>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</si>
  <si>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</si>
  <si>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</si>
  <si>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</si>
  <si>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</si>
  <si>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</si>
  <si>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</si>
  <si>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</si>
  <si>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</si>
  <si>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</si>
  <si>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</si>
  <si>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</si>
  <si>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</si>
  <si>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</si>
  <si>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</si>
  <si>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</si>
  <si>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</si>
  <si>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</si>
  <si>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</si>
  <si>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</si>
  <si>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23020</t>
  </si>
  <si>
    <t>Расходы на организацию и содержание мест захоронения</t>
  </si>
  <si>
    <t>23030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</si>
  <si>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</si>
  <si>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</si>
  <si>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</si>
  <si>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</si>
  <si>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</si>
  <si>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</t>
  </si>
  <si>
    <t>Софинансирование на реализацию мероприятий проекта "Народный бюджет"</t>
  </si>
  <si>
    <t>S2270</t>
  </si>
  <si>
    <t>2 02 29999 10 0000 151</t>
  </si>
  <si>
    <t>Прочие субсидии бюджетам сельских поселений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</si>
  <si>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</si>
  <si>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</si>
  <si>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1 11 05035 10 0000 120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</si>
  <si>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</si>
  <si>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</si>
  <si>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1 17 05050 10 0000 180</t>
  </si>
  <si>
    <t>Прочие неналоговые доходы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</si>
  <si>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</si>
  <si>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</si>
  <si>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90240</t>
  </si>
  <si>
    <t>2020 год</t>
  </si>
  <si>
    <t>"О  бюджете сельского поселения   Артюшинское</t>
  </si>
  <si>
    <t>9</t>
  </si>
  <si>
    <t>РАСПРЕДЕЛЕНИЕ</t>
  </si>
  <si>
    <t>Муниципальная   программа «Развитие территории сельского поселения Артюшинское на 2018 – 2020 годы»</t>
  </si>
  <si>
    <t xml:space="preserve">"О  бюджете сельского поселения Артюшинское  </t>
  </si>
  <si>
    <t>Приложение  9</t>
  </si>
  <si>
    <t>01</t>
  </si>
  <si>
    <t>02</t>
  </si>
  <si>
    <t>Расходы на выплаты персоналу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</si>
  <si>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 ) органов </t>
  </si>
  <si>
    <t>04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</si>
  <si>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</si>
  <si>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в сфере информационно-коммуникационных технологий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</si>
  <si>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</si>
  <si>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</si>
  <si>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</si>
  <si>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</si>
  <si>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</si>
  <si>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</si>
  <si>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</si>
  <si>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 xml:space="preserve"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</t>
  </si>
  <si>
    <t>10</t>
  </si>
  <si>
    <t>Основное мероприятие, направленное на обеспечение мер пожарной безопасности</t>
  </si>
  <si>
    <t>Обеспечение мер пожарной безопасности</t>
  </si>
  <si>
    <t xml:space="preserve">Основное мероприятие, направленное на содержание муниципальных дорог  общего пользования 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</si>
  <si>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</si>
  <si>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</si>
  <si>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05</t>
  </si>
  <si>
    <t xml:space="preserve"> </t>
  </si>
  <si>
    <t>Основное мероприятие, направленное на повышение уровня комплексного обустройства населенных пунктов</t>
  </si>
  <si>
    <t>Организация уличного освещения за счет субсидии</t>
  </si>
  <si>
    <t>Софинансирование поселения на организацию уличного освещения</t>
  </si>
  <si>
    <t>S1090</t>
  </si>
  <si>
    <t>Мероприятия по благоустройству поселения</t>
  </si>
  <si>
    <t>07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</si>
  <si>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</si>
  <si>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</si>
  <si>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</si>
  <si>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Основное мероприятие, направленное на развитие физической культуры и спорта</t>
  </si>
  <si>
    <t>Мероприятия в области спорта и физической культуры</t>
  </si>
  <si>
    <t>20600</t>
  </si>
  <si>
    <t>09</t>
  </si>
  <si>
    <t>ИТОГО РАСХОДОВ</t>
  </si>
  <si>
    <t xml:space="preserve">"О  бюджете сельского поселения Артюшинское   </t>
  </si>
  <si>
    <t>22</t>
  </si>
  <si>
    <t>Доплаты к пенсиям муниципальных служащих</t>
  </si>
  <si>
    <t>83010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</si>
  <si>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</si>
  <si>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</si>
  <si>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20010</t>
  </si>
  <si>
    <t>Расходы на содержание муниципального жилищного фонда</t>
  </si>
  <si>
    <t>90260</t>
  </si>
  <si>
    <t xml:space="preserve">                                </t>
  </si>
  <si>
    <t>Приложение 2</t>
  </si>
  <si>
    <t>Субсидия на реализацию проекта "Народный бюджет"</t>
  </si>
  <si>
    <t>72270</t>
  </si>
  <si>
    <t xml:space="preserve">Другие вопросы в области культуры, кинематографии
</t>
  </si>
  <si>
    <t>% к плану</t>
  </si>
  <si>
    <t>Выполняем</t>
  </si>
  <si>
    <t>По поступлению госпошлины идет не выполнение плана.Проанализировано данное поступление и откорректирован план -5,0 т.р.Ожидаются поступления в ноябре месяце.</t>
  </si>
  <si>
    <r>
      <t xml:space="preserve">Статья 393. Налоговый период. Отчетный период
1. Налоговым периодом признается календарный год.
2. Отчетными периодами для налогоплательщиков-организаций признаются первый квартал, второй квартал и третий квартал календарного года.
(Завышен план, откоректировано на -16,0т.р.) </t>
    </r>
    <r>
      <rPr>
        <sz val="6"/>
        <color indexed="10"/>
        <rFont val="Arial"/>
        <family val="2"/>
      </rPr>
      <t>Посмотреть 5 МН</t>
    </r>
  </si>
  <si>
    <t>Примечание</t>
  </si>
  <si>
    <t>Выполняем, согласно заключенных договоров.</t>
  </si>
  <si>
    <t>Поступление пожертвований от физ.лиц в рамках программы "Народный бюджет"</t>
  </si>
  <si>
    <t>Квитанции физ.лицами получены. Срок оплаты до 1 ноября. Проанализировать нет возможности в виду отсутствия налоговой формы 5 МН.</t>
  </si>
  <si>
    <t>Выполняем, согласно заключенных договоров и квитанций на оплату найма муниципального жилья.</t>
  </si>
  <si>
    <t>Факт на 01.09</t>
  </si>
  <si>
    <t>от   .  .2018    № _________</t>
  </si>
  <si>
    <t>Приложение  2</t>
  </si>
  <si>
    <t>на 2019 год и плановый период 2020 и 2021 годов"</t>
  </si>
  <si>
    <t>Объем доходов  бюджета сельского поселения Артюшинское на 2019 год и плановый период 2020 и 2021 годов, формируемый за счет налоговых и неналоговых доходов, а также безвозмездных поступлений</t>
  </si>
  <si>
    <t>2021 год</t>
  </si>
  <si>
    <t>Приложение  8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</si>
  <si>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2019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</si>
  <si>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</si>
  <si>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</si>
  <si>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Приложение  1</t>
  </si>
  <si>
    <t>внутреннего финансирования дефицита бюджета поселения на 2019 год и плановый период 2020 и 2021 годов</t>
  </si>
  <si>
    <t>Межбюджетные трансферты, передаваемые бюджету сельского поселения Артюшинское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2019 год</t>
  </si>
  <si>
    <t>2 02 15001 10 0000 150</t>
  </si>
  <si>
    <t>2 02 15002 10 0000 150</t>
  </si>
  <si>
    <t>2 02 29999 10 0000 150</t>
  </si>
  <si>
    <t>2 02 35118 10 0000 150</t>
  </si>
  <si>
    <t>2 02 30024 10 0000 150</t>
  </si>
  <si>
    <t>2 02 40014 10 0000 150</t>
  </si>
  <si>
    <t>2 07 05020 10 0000  150</t>
  </si>
  <si>
    <t>Приложение  6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</si>
  <si>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2019 год и плановый период 2020 и 2021 годов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</si>
  <si>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</si>
  <si>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</si>
  <si>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</si>
  <si>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Приложение  5</t>
  </si>
  <si>
    <t>по разделам, подразделам,  классификации расходов на 2019 год и плановый период 2020 и 2021 годов</t>
  </si>
  <si>
    <t>Приложение  7</t>
  </si>
  <si>
    <t>бюджетных ассигнований на реализацию муниципальной программы «Развитие территории сельского поселения Артюшинское на 2018 – 2020 годы»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</si>
</sst>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00000"/>
  </numFmts>
  <fonts count="7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vertAlign val="superscript"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12"/>
      <name val="Arial"/>
      <family val="2"/>
    </font>
    <font>
      <b/>
      <i/>
      <sz val="12"/>
      <name val="Times New Roman"/>
      <family val="1"/>
    </font>
    <font>
      <b/>
      <i/>
      <sz val="12"/>
      <color indexed="12"/>
      <name val="Arial"/>
      <family val="2"/>
    </font>
    <font>
      <i/>
      <sz val="12"/>
      <name val="Times New Roman"/>
      <family val="1"/>
    </font>
    <font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5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5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6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7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486">
    <xf numFmtId="0" fontId="0" fillId="0" borderId="0" xfId="0" applyAlignment="1">
      <alignment/>
    </xf>
    <xf numFmtId="0" fontId="1" fillId="0" borderId="0" xfId="0" applyFont="1" applyAlignment="1">
      <alignment/>
    </xf>
    <xf numFmtId="188" fontId="2" fillId="0" borderId="12" xfId="66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181" fontId="3" fillId="0" borderId="12" xfId="0" applyNumberFormat="1" applyFont="1" applyBorder="1" applyAlignment="1">
      <alignment horizontal="center" vertical="center" wrapText="1"/>
    </xf>
    <xf numFmtId="0" fontId="1" fillId="0" borderId="0" xfId="75" applyFont="1">
      <alignment/>
      <protection/>
    </xf>
    <xf numFmtId="0" fontId="4" fillId="0" borderId="0" xfId="75" applyFo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40" fillId="0" borderId="12" xfId="75" applyFont="1" applyBorder="1" applyAlignment="1">
      <alignment horizontal="center" vertical="top" wrapText="1"/>
      <protection/>
    </xf>
    <xf numFmtId="0" fontId="40" fillId="0" borderId="12" xfId="75" applyFont="1" applyFill="1" applyBorder="1" applyAlignment="1">
      <alignment horizontal="center" vertical="top" wrapText="1"/>
      <protection/>
    </xf>
    <xf numFmtId="0" fontId="40" fillId="0" borderId="12" xfId="75" applyFont="1" applyBorder="1" applyAlignment="1">
      <alignment horizontal="left" vertical="top" wrapText="1"/>
      <protection/>
    </xf>
    <xf numFmtId="0" fontId="4" fillId="0" borderId="12" xfId="75" applyFont="1" applyBorder="1" applyAlignment="1">
      <alignment vertical="top" wrapText="1"/>
      <protection/>
    </xf>
    <xf numFmtId="0" fontId="41" fillId="0" borderId="12" xfId="75" applyFont="1" applyBorder="1" applyAlignment="1">
      <alignment horizontal="left" vertical="top" wrapText="1"/>
      <protection/>
    </xf>
    <xf numFmtId="0" fontId="1" fillId="0" borderId="0" xfId="75" applyFont="1" applyAlignment="1">
      <alignment horizontal="center" vertical="top" wrapText="1"/>
      <protection/>
    </xf>
    <xf numFmtId="0" fontId="1" fillId="0" borderId="0" xfId="75" applyFont="1" applyFill="1" applyAlignment="1">
      <alignment horizontal="right"/>
      <protection/>
    </xf>
    <xf numFmtId="0" fontId="39" fillId="0" borderId="0" xfId="76" applyFont="1" applyFill="1" applyAlignment="1">
      <alignment/>
      <protection/>
    </xf>
    <xf numFmtId="181" fontId="2" fillId="0" borderId="12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right"/>
    </xf>
    <xf numFmtId="181" fontId="2" fillId="0" borderId="12" xfId="0" applyNumberFormat="1" applyFont="1" applyFill="1" applyBorder="1" applyAlignment="1">
      <alignment horizontal="center" vertical="center" wrapText="1"/>
    </xf>
    <xf numFmtId="0" fontId="0" fillId="0" borderId="0" xfId="74" applyBorder="1">
      <alignment/>
      <protection/>
    </xf>
    <xf numFmtId="0" fontId="4" fillId="0" borderId="0" xfId="74" applyFont="1" applyAlignment="1">
      <alignment horizontal="justify" vertical="top"/>
      <protection/>
    </xf>
    <xf numFmtId="0" fontId="4" fillId="0" borderId="0" xfId="74" applyFont="1" applyAlignment="1">
      <alignment horizontal="left" vertical="top"/>
      <protection/>
    </xf>
    <xf numFmtId="0" fontId="4" fillId="0" borderId="0" xfId="74" applyFont="1" applyBorder="1" applyAlignment="1">
      <alignment horizontal="justify" vertical="top"/>
      <protection/>
    </xf>
    <xf numFmtId="0" fontId="4" fillId="0" borderId="0" xfId="74" applyFont="1" applyBorder="1" applyAlignment="1">
      <alignment horizontal="left" vertical="top"/>
      <protection/>
    </xf>
    <xf numFmtId="0" fontId="4" fillId="0" borderId="0" xfId="74" applyFont="1" applyBorder="1" applyAlignment="1" applyProtection="1">
      <alignment horizontal="justify" vertical="top"/>
      <protection hidden="1"/>
    </xf>
    <xf numFmtId="0" fontId="4" fillId="0" borderId="0" xfId="74" applyFont="1" applyBorder="1" applyAlignment="1" applyProtection="1">
      <alignment horizontal="left" vertical="top"/>
      <protection hidden="1"/>
    </xf>
    <xf numFmtId="0" fontId="40" fillId="0" borderId="0" xfId="74" applyNumberFormat="1" applyFont="1" applyFill="1" applyBorder="1" applyAlignment="1" applyProtection="1">
      <alignment horizontal="justify" vertical="top"/>
      <protection hidden="1"/>
    </xf>
    <xf numFmtId="0" fontId="42" fillId="0" borderId="0" xfId="74" applyNumberFormat="1" applyFont="1" applyFill="1" applyBorder="1" applyAlignment="1" applyProtection="1">
      <alignment/>
      <protection hidden="1"/>
    </xf>
    <xf numFmtId="0" fontId="4" fillId="0" borderId="0" xfId="74" applyNumberFormat="1" applyFont="1" applyFill="1" applyBorder="1" applyAlignment="1" applyProtection="1">
      <alignment horizontal="justify" vertical="top"/>
      <protection hidden="1"/>
    </xf>
    <xf numFmtId="0" fontId="4" fillId="0" borderId="0" xfId="74" applyNumberFormat="1" applyFont="1" applyFill="1" applyBorder="1" applyAlignment="1" applyProtection="1">
      <alignment horizontal="justify" vertical="top" wrapText="1"/>
      <protection hidden="1"/>
    </xf>
    <xf numFmtId="0" fontId="0" fillId="0" borderId="0" xfId="74" applyFill="1" applyBorder="1">
      <alignment/>
      <protection/>
    </xf>
    <xf numFmtId="180" fontId="4" fillId="28" borderId="12" xfId="76" applyNumberFormat="1" applyFont="1" applyFill="1" applyBorder="1" applyAlignment="1">
      <alignment horizontal="center" vertical="center" wrapText="1"/>
      <protection/>
    </xf>
    <xf numFmtId="0" fontId="4" fillId="28" borderId="12" xfId="67" applyFont="1" applyFill="1" applyBorder="1" applyAlignment="1">
      <alignment horizontal="left" vertical="top" wrapText="1"/>
      <protection/>
    </xf>
    <xf numFmtId="0" fontId="4" fillId="28" borderId="12" xfId="76" applyFont="1" applyFill="1" applyBorder="1" applyAlignment="1">
      <alignment horizontal="center" vertical="center"/>
      <protection/>
    </xf>
    <xf numFmtId="0" fontId="62" fillId="28" borderId="12" xfId="67" applyFont="1" applyFill="1" applyBorder="1" applyAlignment="1">
      <alignment horizontal="left" vertical="top" wrapText="1"/>
      <protection/>
    </xf>
    <xf numFmtId="0" fontId="40" fillId="0" borderId="0" xfId="74" applyNumberFormat="1" applyFont="1" applyFill="1" applyBorder="1" applyAlignment="1" applyProtection="1">
      <alignment horizontal="center" wrapText="1"/>
      <protection hidden="1"/>
    </xf>
    <xf numFmtId="0" fontId="13" fillId="0" borderId="0" xfId="76" applyFont="1" applyFill="1" applyAlignment="1">
      <alignment/>
      <protection/>
    </xf>
    <xf numFmtId="0" fontId="44" fillId="0" borderId="0" xfId="76" applyFont="1" applyFill="1" applyAlignment="1">
      <alignment/>
      <protection/>
    </xf>
    <xf numFmtId="0" fontId="4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0" fillId="0" borderId="12" xfId="75" applyFont="1" applyBorder="1" applyAlignment="1">
      <alignment horizontal="center" vertical="center" wrapText="1"/>
      <protection/>
    </xf>
    <xf numFmtId="0" fontId="4" fillId="0" borderId="12" xfId="75" applyFont="1" applyBorder="1" applyAlignment="1">
      <alignment horizontal="center" vertical="center" wrapText="1"/>
      <protection/>
    </xf>
    <xf numFmtId="180" fontId="4" fillId="0" borderId="12" xfId="75" applyNumberFormat="1" applyFont="1" applyFill="1" applyBorder="1" applyAlignment="1">
      <alignment horizontal="center" vertical="center" wrapText="1"/>
      <protection/>
    </xf>
    <xf numFmtId="180" fontId="4" fillId="0" borderId="12" xfId="0" applyNumberFormat="1" applyFont="1" applyFill="1" applyBorder="1" applyAlignment="1">
      <alignment horizontal="center" vertical="center"/>
    </xf>
    <xf numFmtId="180" fontId="40" fillId="0" borderId="12" xfId="75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horizontal="left" vertical="top" wrapText="1"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0" fontId="3" fillId="28" borderId="12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3" fillId="28" borderId="12" xfId="0" applyFont="1" applyFill="1" applyBorder="1" applyAlignment="1">
      <alignment horizontal="left" vertical="top" wrapText="1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left" wrapText="1"/>
    </xf>
    <xf numFmtId="0" fontId="3" fillId="28" borderId="12" xfId="0" applyFont="1" applyFill="1" applyBorder="1" applyAlignment="1">
      <alignment horizontal="left" wrapText="1"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12" xfId="0" applyFont="1" applyFill="1" applyBorder="1" applyAlignment="1">
      <alignment vertical="top" wrapText="1"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0" fillId="28" borderId="0" xfId="0" applyFont="1" applyFill="1" applyBorder="1" applyAlignment="1">
      <alignment horizontal="right"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180" fontId="3" fillId="28" borderId="12" xfId="0" applyNumberFormat="1" applyFont="1" applyFill="1" applyBorder="1" applyAlignment="1">
      <alignment horizontal="center" vertical="center" wrapText="1"/>
    </xf>
    <xf numFmtId="180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81" fontId="28" fillId="28" borderId="0" xfId="0" applyNumberFormat="1" applyFont="1" applyFill="1" applyAlignment="1">
      <alignment horizontal="right"/>
    </xf>
    <xf numFmtId="0" fontId="40" fillId="28" borderId="12" xfId="76" applyFont="1" applyFill="1" applyBorder="1" applyAlignment="1">
      <alignment horizontal="center" vertical="center" wrapText="1"/>
      <protection/>
    </xf>
    <xf numFmtId="180" fontId="40" fillId="28" borderId="12" xfId="76" applyNumberFormat="1" applyFont="1" applyFill="1" applyBorder="1" applyAlignment="1">
      <alignment horizontal="center" vertical="center" wrapText="1"/>
      <protection/>
    </xf>
    <xf numFmtId="0" fontId="4" fillId="28" borderId="0" xfId="74" applyFont="1" applyFill="1" applyBorder="1" applyAlignment="1" applyProtection="1">
      <alignment horizontal="left" vertical="top"/>
      <protection hidden="1"/>
    </xf>
    <xf numFmtId="0" fontId="4" fillId="28" borderId="0" xfId="74" applyNumberFormat="1" applyFont="1" applyFill="1" applyBorder="1" applyAlignment="1" applyProtection="1">
      <alignment horizontal="justify" vertical="top" wrapText="1"/>
      <protection hidden="1"/>
    </xf>
    <xf numFmtId="180" fontId="4" fillId="28" borderId="0" xfId="74" applyNumberFormat="1" applyFont="1" applyFill="1" applyBorder="1" applyAlignment="1" applyProtection="1">
      <alignment horizontal="right" vertical="top"/>
      <protection hidden="1"/>
    </xf>
    <xf numFmtId="0" fontId="4" fillId="0" borderId="0" xfId="73" applyFont="1" applyFill="1" applyBorder="1" applyAlignment="1">
      <alignment horizontal="left" vertical="top"/>
      <protection/>
    </xf>
    <xf numFmtId="0" fontId="0" fillId="0" borderId="0" xfId="73" applyBorder="1">
      <alignment/>
      <protection/>
    </xf>
    <xf numFmtId="0" fontId="4" fillId="28" borderId="0" xfId="0" applyFont="1" applyFill="1" applyAlignment="1">
      <alignment/>
    </xf>
    <xf numFmtId="0" fontId="4" fillId="0" borderId="0" xfId="66" applyFont="1">
      <alignment/>
      <protection/>
    </xf>
    <xf numFmtId="0" fontId="44" fillId="0" borderId="0" xfId="66" applyFont="1">
      <alignment/>
      <protection/>
    </xf>
    <xf numFmtId="0" fontId="63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70" fillId="0" borderId="0" xfId="72">
      <alignment/>
      <protection/>
    </xf>
    <xf numFmtId="0" fontId="63" fillId="0" borderId="0" xfId="66" applyFont="1" applyAlignment="1">
      <alignment horizontal="right"/>
      <protection/>
    </xf>
    <xf numFmtId="0" fontId="64" fillId="0" borderId="12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62" fillId="0" borderId="12" xfId="72" applyNumberFormat="1" applyFont="1" applyBorder="1" applyAlignment="1">
      <alignment horizontal="center" vertical="center" wrapText="1"/>
      <protection/>
    </xf>
    <xf numFmtId="180" fontId="64" fillId="0" borderId="12" xfId="72" applyNumberFormat="1" applyFont="1" applyBorder="1" applyAlignment="1">
      <alignment horizontal="center" vertical="center" wrapText="1"/>
      <protection/>
    </xf>
    <xf numFmtId="180" fontId="2" fillId="0" borderId="12" xfId="66" applyNumberFormat="1" applyFont="1" applyBorder="1" applyAlignment="1">
      <alignment horizontal="center" vertical="center"/>
      <protection/>
    </xf>
    <xf numFmtId="180" fontId="2" fillId="0" borderId="12" xfId="66" applyNumberFormat="1" applyFont="1" applyBorder="1" applyAlignment="1">
      <alignment horizontal="center" vertical="center" wrapText="1"/>
      <protection/>
    </xf>
    <xf numFmtId="0" fontId="45" fillId="28" borderId="12" xfId="76" applyFont="1" applyFill="1" applyBorder="1" applyAlignment="1">
      <alignment horizontal="center" vertical="center"/>
      <protection/>
    </xf>
    <xf numFmtId="0" fontId="45" fillId="28" borderId="12" xfId="67" applyFont="1" applyFill="1" applyBorder="1" applyAlignment="1">
      <alignment horizontal="left" vertical="top" wrapText="1"/>
      <protection/>
    </xf>
    <xf numFmtId="180" fontId="45" fillId="28" borderId="12" xfId="76" applyNumberFormat="1" applyFont="1" applyFill="1" applyBorder="1" applyAlignment="1">
      <alignment horizontal="center" vertical="center" wrapText="1"/>
      <protection/>
    </xf>
    <xf numFmtId="0" fontId="62" fillId="28" borderId="12" xfId="0" applyFont="1" applyFill="1" applyBorder="1" applyAlignment="1">
      <alignment horizontal="center" vertical="center" wrapText="1"/>
    </xf>
    <xf numFmtId="0" fontId="62" fillId="28" borderId="12" xfId="0" applyFont="1" applyFill="1" applyBorder="1" applyAlignment="1">
      <alignment horizontal="left" vertical="center" wrapText="1"/>
    </xf>
    <xf numFmtId="180" fontId="4" fillId="28" borderId="13" xfId="76" applyNumberFormat="1" applyFont="1" applyFill="1" applyBorder="1" applyAlignment="1">
      <alignment horizontal="center" vertical="center" wrapText="1"/>
      <protection/>
    </xf>
    <xf numFmtId="0" fontId="4" fillId="28" borderId="12" xfId="67" applyNumberFormat="1" applyFont="1" applyFill="1" applyBorder="1" applyAlignment="1" applyProtection="1">
      <alignment horizontal="left" vertical="top" wrapText="1"/>
      <protection hidden="1"/>
    </xf>
    <xf numFmtId="180" fontId="4" fillId="28" borderId="12" xfId="76" applyNumberFormat="1" applyFont="1" applyFill="1" applyBorder="1" applyAlignment="1">
      <alignment horizontal="center" vertical="center"/>
      <protection/>
    </xf>
    <xf numFmtId="0" fontId="4" fillId="28" borderId="12" xfId="76" applyFont="1" applyFill="1" applyBorder="1" applyAlignment="1">
      <alignment horizontal="left" vertical="top" wrapText="1"/>
      <protection/>
    </xf>
    <xf numFmtId="0" fontId="45" fillId="28" borderId="12" xfId="76" applyFont="1" applyFill="1" applyBorder="1" applyAlignment="1">
      <alignment horizontal="left" vertical="top" wrapText="1"/>
      <protection/>
    </xf>
    <xf numFmtId="180" fontId="45" fillId="28" borderId="12" xfId="76" applyNumberFormat="1" applyFont="1" applyFill="1" applyBorder="1" applyAlignment="1">
      <alignment horizontal="center" vertical="center"/>
      <protection/>
    </xf>
    <xf numFmtId="0" fontId="46" fillId="28" borderId="13" xfId="76" applyFont="1" applyFill="1" applyBorder="1" applyAlignment="1">
      <alignment horizontal="center" vertical="center"/>
      <protection/>
    </xf>
    <xf numFmtId="180" fontId="45" fillId="28" borderId="13" xfId="76" applyNumberFormat="1" applyFont="1" applyFill="1" applyBorder="1" applyAlignment="1">
      <alignment horizontal="center" vertical="center"/>
      <protection/>
    </xf>
    <xf numFmtId="0" fontId="45" fillId="28" borderId="12" xfId="74" applyFont="1" applyFill="1" applyBorder="1" applyAlignment="1" applyProtection="1">
      <alignment horizontal="center" vertical="center"/>
      <protection hidden="1"/>
    </xf>
    <xf numFmtId="0" fontId="45" fillId="28" borderId="12" xfId="67" applyNumberFormat="1" applyFont="1" applyFill="1" applyBorder="1" applyAlignment="1" applyProtection="1">
      <alignment horizontal="left" vertical="top" wrapText="1"/>
      <protection hidden="1"/>
    </xf>
    <xf numFmtId="0" fontId="0" fillId="28" borderId="0" xfId="74" applyFill="1" applyBorder="1">
      <alignment/>
      <protection/>
    </xf>
    <xf numFmtId="0" fontId="40" fillId="28" borderId="13" xfId="76" applyFont="1" applyFill="1" applyBorder="1" applyAlignment="1">
      <alignment horizontal="center" vertical="center"/>
      <protection/>
    </xf>
    <xf numFmtId="0" fontId="40" fillId="28" borderId="12" xfId="76" applyFont="1" applyFill="1" applyBorder="1" applyAlignment="1">
      <alignment horizontal="left" vertical="top" wrapText="1"/>
      <protection/>
    </xf>
    <xf numFmtId="180" fontId="40" fillId="28" borderId="13" xfId="76" applyNumberFormat="1" applyFont="1" applyFill="1" applyBorder="1" applyAlignment="1">
      <alignment horizontal="center" vertical="center"/>
      <protection/>
    </xf>
    <xf numFmtId="0" fontId="4" fillId="28" borderId="12" xfId="74" applyFont="1" applyFill="1" applyBorder="1" applyAlignment="1" applyProtection="1">
      <alignment horizontal="left" vertical="center"/>
      <protection hidden="1"/>
    </xf>
    <xf numFmtId="0" fontId="40" fillId="28" borderId="12" xfId="74" applyNumberFormat="1" applyFont="1" applyFill="1" applyBorder="1" applyAlignment="1" applyProtection="1">
      <alignment horizontal="justify" vertical="top" wrapText="1"/>
      <protection hidden="1"/>
    </xf>
    <xf numFmtId="180" fontId="40" fillId="28" borderId="12" xfId="74" applyNumberFormat="1" applyFont="1" applyFill="1" applyBorder="1" applyAlignment="1" applyProtection="1">
      <alignment horizontal="center" vertical="top"/>
      <protection hidden="1"/>
    </xf>
    <xf numFmtId="0" fontId="40" fillId="0" borderId="12" xfId="0" applyFont="1" applyBorder="1" applyAlignment="1">
      <alignment horizontal="center" vertical="center"/>
    </xf>
    <xf numFmtId="0" fontId="2" fillId="28" borderId="12" xfId="0" applyFont="1" applyFill="1" applyBorder="1" applyAlignment="1">
      <alignment horizontal="justify" vertical="center" wrapText="1"/>
    </xf>
    <xf numFmtId="0" fontId="2" fillId="28" borderId="12" xfId="0" applyFont="1" applyFill="1" applyBorder="1" applyAlignment="1">
      <alignment horizontal="left" vertical="center" wrapText="1"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32" fillId="28" borderId="0" xfId="0" applyFont="1" applyFill="1" applyAlignment="1">
      <alignment/>
    </xf>
    <xf numFmtId="0" fontId="4" fillId="28" borderId="12" xfId="73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/>
    </xf>
    <xf numFmtId="0" fontId="44" fillId="0" borderId="0" xfId="75" applyFont="1">
      <alignment/>
      <protection/>
    </xf>
    <xf numFmtId="0" fontId="44" fillId="0" borderId="0" xfId="66" applyFont="1" applyFill="1" applyAlignment="1">
      <alignment/>
      <protection/>
    </xf>
    <xf numFmtId="0" fontId="27" fillId="12" borderId="0" xfId="0" applyFont="1" applyFill="1" applyAlignment="1">
      <alignment/>
    </xf>
    <xf numFmtId="0" fontId="45" fillId="28" borderId="12" xfId="0" applyNumberFormat="1" applyFont="1" applyFill="1" applyBorder="1" applyAlignment="1">
      <alignment vertical="top" wrapText="1"/>
    </xf>
    <xf numFmtId="0" fontId="4" fillId="28" borderId="12" xfId="0" applyNumberFormat="1" applyFont="1" applyFill="1" applyBorder="1" applyAlignment="1">
      <alignment vertical="top" wrapText="1"/>
    </xf>
    <xf numFmtId="0" fontId="70" fillId="0" borderId="0" xfId="72" applyAlignment="1">
      <alignment horizontal="right"/>
      <protection/>
    </xf>
    <xf numFmtId="0" fontId="62" fillId="28" borderId="13" xfId="0" applyFont="1" applyFill="1" applyBorder="1" applyAlignment="1">
      <alignment horizontal="center" vertical="center" wrapText="1"/>
    </xf>
    <xf numFmtId="0" fontId="62" fillId="28" borderId="13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top" wrapText="1"/>
    </xf>
    <xf numFmtId="0" fontId="0" fillId="28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8" borderId="0" xfId="0" applyFont="1" applyFill="1" applyAlignment="1">
      <alignment/>
    </xf>
    <xf numFmtId="0" fontId="44" fillId="0" borderId="0" xfId="66" applyNumberFormat="1" applyFont="1" applyFill="1" applyAlignment="1" applyProtection="1">
      <alignment vertical="center" wrapText="1"/>
      <protection hidden="1"/>
    </xf>
    <xf numFmtId="180" fontId="40" fillId="0" borderId="12" xfId="76" applyNumberFormat="1" applyFont="1" applyFill="1" applyBorder="1" applyAlignment="1">
      <alignment horizontal="center" vertical="center" wrapText="1"/>
      <protection/>
    </xf>
    <xf numFmtId="0" fontId="4" fillId="28" borderId="13" xfId="76" applyFont="1" applyFill="1" applyBorder="1" applyAlignment="1">
      <alignment horizontal="center" vertical="center"/>
      <protection/>
    </xf>
    <xf numFmtId="0" fontId="4" fillId="28" borderId="13" xfId="67" applyFont="1" applyFill="1" applyBorder="1" applyAlignment="1">
      <alignment horizontal="left" vertical="top" wrapText="1"/>
      <protection/>
    </xf>
    <xf numFmtId="0" fontId="40" fillId="28" borderId="12" xfId="76" applyFont="1" applyFill="1" applyBorder="1" applyAlignment="1">
      <alignment horizontal="center" vertical="top"/>
      <protection/>
    </xf>
    <xf numFmtId="0" fontId="4" fillId="11" borderId="12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justify" vertical="center" wrapText="1"/>
    </xf>
    <xf numFmtId="0" fontId="28" fillId="28" borderId="0" xfId="0" applyFont="1" applyFill="1" applyAlignment="1">
      <alignment/>
    </xf>
    <xf numFmtId="0" fontId="28" fillId="0" borderId="0" xfId="0" applyFont="1" applyAlignment="1">
      <alignment/>
    </xf>
    <xf numFmtId="49" fontId="47" fillId="0" borderId="0" xfId="72" applyNumberFormat="1" applyFont="1" applyAlignment="1">
      <alignment horizontal="center" vertical="center"/>
      <protection/>
    </xf>
    <xf numFmtId="0" fontId="27" fillId="0" borderId="0" xfId="0" applyFont="1" applyAlignment="1">
      <alignment horizontal="left"/>
    </xf>
    <xf numFmtId="181" fontId="28" fillId="28" borderId="0" xfId="0" applyNumberFormat="1" applyFont="1" applyFill="1" applyAlignment="1">
      <alignment/>
    </xf>
    <xf numFmtId="0" fontId="63" fillId="0" borderId="0" xfId="66" applyFont="1">
      <alignment/>
      <protection/>
    </xf>
    <xf numFmtId="0" fontId="0" fillId="11" borderId="0" xfId="74" applyFill="1" applyBorder="1">
      <alignment/>
      <protection/>
    </xf>
    <xf numFmtId="0" fontId="4" fillId="28" borderId="0" xfId="0" applyFont="1" applyFill="1" applyBorder="1" applyAlignment="1">
      <alignment/>
    </xf>
    <xf numFmtId="0" fontId="4" fillId="28" borderId="0" xfId="66" applyFont="1" applyFill="1" applyBorder="1" applyAlignment="1">
      <alignment/>
      <protection/>
    </xf>
    <xf numFmtId="0" fontId="4" fillId="28" borderId="0" xfId="66" applyNumberFormat="1" applyFont="1" applyFill="1" applyBorder="1" applyAlignment="1" applyProtection="1">
      <alignment horizontal="left" vertical="center" wrapText="1"/>
      <protection hidden="1"/>
    </xf>
    <xf numFmtId="0" fontId="0" fillId="28" borderId="0" xfId="0" applyFont="1" applyFill="1" applyBorder="1" applyAlignment="1">
      <alignment/>
    </xf>
    <xf numFmtId="49" fontId="0" fillId="28" borderId="0" xfId="0" applyNumberFormat="1" applyFont="1" applyFill="1" applyBorder="1" applyAlignment="1">
      <alignment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0" applyNumberFormat="1" applyFont="1" applyFill="1" applyAlignment="1">
      <alignment/>
    </xf>
    <xf numFmtId="0" fontId="0" fillId="28" borderId="0" xfId="0" applyFont="1" applyFill="1" applyAlignment="1">
      <alignment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40" fillId="28" borderId="12" xfId="0" applyFont="1" applyFill="1" applyBorder="1" applyAlignment="1">
      <alignment horizontal="center" vertical="center"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3" fillId="28" borderId="12" xfId="0" applyFont="1" applyFill="1" applyBorder="1" applyAlignment="1">
      <alignment horizontal="center" vertical="center" wrapText="1"/>
    </xf>
    <xf numFmtId="49" fontId="2" fillId="28" borderId="12" xfId="0" applyNumberFormat="1" applyFont="1" applyFill="1" applyBorder="1" applyAlignment="1">
      <alignment horizontal="center" vertical="center"/>
    </xf>
    <xf numFmtId="0" fontId="5" fillId="28" borderId="0" xfId="0" applyFont="1" applyFill="1" applyAlignment="1">
      <alignment/>
    </xf>
    <xf numFmtId="49" fontId="3" fillId="28" borderId="12" xfId="0" applyNumberFormat="1" applyFont="1" applyFill="1" applyBorder="1" applyAlignment="1">
      <alignment horizontal="center" vertical="center" wrapText="1"/>
    </xf>
    <xf numFmtId="0" fontId="5" fillId="9" borderId="0" xfId="0" applyFont="1" applyFill="1" applyAlignment="1">
      <alignment/>
    </xf>
    <xf numFmtId="0" fontId="0" fillId="9" borderId="0" xfId="0" applyFill="1" applyAlignment="1">
      <alignment/>
    </xf>
    <xf numFmtId="49" fontId="2" fillId="28" borderId="12" xfId="0" applyNumberFormat="1" applyFont="1" applyFill="1" applyBorder="1" applyAlignment="1">
      <alignment horizontal="center" vertical="center" wrapText="1"/>
    </xf>
    <xf numFmtId="0" fontId="32" fillId="9" borderId="0" xfId="0" applyFont="1" applyFill="1" applyAlignment="1">
      <alignment/>
    </xf>
    <xf numFmtId="0" fontId="32" fillId="23" borderId="0" xfId="0" applyFont="1" applyFill="1" applyAlignment="1">
      <alignment/>
    </xf>
    <xf numFmtId="0" fontId="49" fillId="9" borderId="0" xfId="0" applyFont="1" applyFill="1" applyAlignment="1">
      <alignment/>
    </xf>
    <xf numFmtId="0" fontId="51" fillId="9" borderId="0" xfId="0" applyFont="1" applyFill="1" applyAlignment="1">
      <alignment/>
    </xf>
    <xf numFmtId="0" fontId="53" fillId="9" borderId="0" xfId="0" applyFont="1" applyFill="1" applyAlignment="1">
      <alignment/>
    </xf>
    <xf numFmtId="0" fontId="34" fillId="28" borderId="0" xfId="0" applyFont="1" applyFill="1" applyAlignment="1">
      <alignment/>
    </xf>
    <xf numFmtId="0" fontId="33" fillId="28" borderId="0" xfId="0" applyFont="1" applyFill="1" applyAlignment="1">
      <alignment/>
    </xf>
    <xf numFmtId="0" fontId="34" fillId="23" borderId="0" xfId="0" applyFont="1" applyFill="1" applyAlignment="1">
      <alignment/>
    </xf>
    <xf numFmtId="0" fontId="29" fillId="9" borderId="0" xfId="0" applyFont="1" applyFill="1" applyAlignment="1">
      <alignment/>
    </xf>
    <xf numFmtId="0" fontId="54" fillId="9" borderId="0" xfId="0" applyFont="1" applyFill="1" applyAlignment="1">
      <alignment/>
    </xf>
    <xf numFmtId="0" fontId="29" fillId="28" borderId="0" xfId="0" applyFont="1" applyFill="1" applyAlignment="1">
      <alignment/>
    </xf>
    <xf numFmtId="0" fontId="56" fillId="9" borderId="0" xfId="0" applyFont="1" applyFill="1" applyAlignment="1">
      <alignment/>
    </xf>
    <xf numFmtId="49" fontId="0" fillId="28" borderId="0" xfId="0" applyNumberFormat="1" applyFont="1" applyFill="1" applyAlignment="1">
      <alignment/>
    </xf>
    <xf numFmtId="0" fontId="0" fillId="28" borderId="0" xfId="0" applyFont="1" applyFill="1" applyBorder="1" applyAlignment="1">
      <alignment/>
    </xf>
    <xf numFmtId="180" fontId="0" fillId="28" borderId="0" xfId="0" applyNumberFormat="1" applyFont="1" applyFill="1" applyBorder="1" applyAlignment="1">
      <alignment/>
    </xf>
    <xf numFmtId="0" fontId="0" fillId="28" borderId="0" xfId="73" applyFill="1" applyBorder="1">
      <alignment/>
      <protection/>
    </xf>
    <xf numFmtId="0" fontId="44" fillId="28" borderId="0" xfId="76" applyFont="1" applyFill="1" applyAlignment="1">
      <alignment/>
      <protection/>
    </xf>
    <xf numFmtId="0" fontId="13" fillId="28" borderId="0" xfId="76" applyFont="1" applyFill="1" applyAlignment="1">
      <alignment/>
      <protection/>
    </xf>
    <xf numFmtId="0" fontId="27" fillId="29" borderId="0" xfId="0" applyFont="1" applyFill="1" applyAlignment="1">
      <alignment/>
    </xf>
    <xf numFmtId="0" fontId="52" fillId="28" borderId="12" xfId="0" applyFont="1" applyFill="1" applyBorder="1" applyAlignment="1">
      <alignment horizontal="left" vertical="top" wrapText="1"/>
    </xf>
    <xf numFmtId="49" fontId="52" fillId="28" borderId="12" xfId="0" applyNumberFormat="1" applyFont="1" applyFill="1" applyBorder="1" applyAlignment="1">
      <alignment horizontal="center" vertical="center" wrapText="1"/>
    </xf>
    <xf numFmtId="0" fontId="52" fillId="28" borderId="12" xfId="0" applyFont="1" applyFill="1" applyBorder="1" applyAlignment="1">
      <alignment horizontal="center" vertical="center" wrapText="1"/>
    </xf>
    <xf numFmtId="188" fontId="52" fillId="28" borderId="12" xfId="66" applyNumberFormat="1" applyFont="1" applyFill="1" applyBorder="1" applyAlignment="1" applyProtection="1">
      <alignment horizontal="center" vertical="center"/>
      <protection hidden="1"/>
    </xf>
    <xf numFmtId="180" fontId="52" fillId="28" borderId="12" xfId="0" applyNumberFormat="1" applyFont="1" applyFill="1" applyBorder="1" applyAlignment="1">
      <alignment horizontal="center" vertical="center" wrapText="1"/>
    </xf>
    <xf numFmtId="0" fontId="57" fillId="29" borderId="0" xfId="0" applyFont="1" applyFill="1" applyAlignment="1">
      <alignment/>
    </xf>
    <xf numFmtId="0" fontId="28" fillId="29" borderId="0" xfId="0" applyFont="1" applyFill="1" applyAlignment="1">
      <alignment/>
    </xf>
    <xf numFmtId="49" fontId="52" fillId="28" borderId="12" xfId="66" applyNumberFormat="1" applyFont="1" applyFill="1" applyBorder="1" applyAlignment="1" applyProtection="1">
      <alignment horizontal="center" vertical="center"/>
      <protection hidden="1"/>
    </xf>
    <xf numFmtId="0" fontId="52" fillId="28" borderId="12" xfId="0" applyFont="1" applyFill="1" applyBorder="1" applyAlignment="1">
      <alignment horizontal="left" vertical="center" wrapText="1"/>
    </xf>
    <xf numFmtId="188" fontId="50" fillId="28" borderId="12" xfId="66" applyNumberFormat="1" applyFont="1" applyFill="1" applyBorder="1" applyAlignment="1" applyProtection="1">
      <alignment horizontal="center" vertical="center"/>
      <protection hidden="1"/>
    </xf>
    <xf numFmtId="0" fontId="58" fillId="29" borderId="0" xfId="0" applyFont="1" applyFill="1" applyAlignment="1">
      <alignment horizontal="left"/>
    </xf>
    <xf numFmtId="0" fontId="52" fillId="28" borderId="12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7" fillId="12" borderId="0" xfId="0" applyFont="1" applyFill="1" applyAlignment="1">
      <alignment/>
    </xf>
    <xf numFmtId="0" fontId="28" fillId="12" borderId="0" xfId="0" applyFont="1" applyFill="1" applyAlignment="1">
      <alignment/>
    </xf>
    <xf numFmtId="0" fontId="3" fillId="28" borderId="12" xfId="72" applyFont="1" applyFill="1" applyBorder="1" applyAlignment="1">
      <alignment horizontal="left" vertical="top" wrapText="1"/>
      <protection/>
    </xf>
    <xf numFmtId="49" fontId="50" fillId="28" borderId="12" xfId="66" applyNumberFormat="1" applyFont="1" applyFill="1" applyBorder="1" applyAlignment="1" applyProtection="1">
      <alignment horizontal="center" vertical="center"/>
      <protection hidden="1"/>
    </xf>
    <xf numFmtId="0" fontId="0" fillId="28" borderId="0" xfId="0" applyFill="1" applyBorder="1" applyAlignment="1">
      <alignment/>
    </xf>
    <xf numFmtId="180" fontId="50" fillId="28" borderId="12" xfId="0" applyNumberFormat="1" applyFont="1" applyFill="1" applyBorder="1" applyAlignment="1">
      <alignment horizontal="center" vertical="center" wrapText="1"/>
    </xf>
    <xf numFmtId="0" fontId="50" fillId="28" borderId="12" xfId="68" applyNumberFormat="1" applyFont="1" applyFill="1" applyBorder="1" applyAlignment="1" applyProtection="1">
      <alignment horizontal="left" vertical="top" wrapText="1"/>
      <protection hidden="1"/>
    </xf>
    <xf numFmtId="0" fontId="50" fillId="28" borderId="12" xfId="0" applyFont="1" applyFill="1" applyBorder="1" applyAlignment="1">
      <alignment horizontal="center" vertical="center"/>
    </xf>
    <xf numFmtId="187" fontId="50" fillId="28" borderId="12" xfId="66" applyNumberFormat="1" applyFont="1" applyFill="1" applyBorder="1" applyAlignment="1" applyProtection="1">
      <alignment horizontal="center" vertical="center"/>
      <protection hidden="1"/>
    </xf>
    <xf numFmtId="0" fontId="50" fillId="28" borderId="12" xfId="0" applyFont="1" applyFill="1" applyBorder="1" applyAlignment="1">
      <alignment horizontal="left" vertical="center" wrapText="1"/>
    </xf>
    <xf numFmtId="187" fontId="52" fillId="28" borderId="12" xfId="66" applyNumberFormat="1" applyFont="1" applyFill="1" applyBorder="1" applyAlignment="1" applyProtection="1">
      <alignment horizontal="center" vertical="center"/>
      <protection hidden="1"/>
    </xf>
    <xf numFmtId="0" fontId="52" fillId="28" borderId="12" xfId="0" applyFont="1" applyFill="1" applyBorder="1" applyAlignment="1">
      <alignment horizontal="center" vertical="center"/>
    </xf>
    <xf numFmtId="180" fontId="0" fillId="28" borderId="0" xfId="0" applyNumberFormat="1" applyFill="1" applyAlignment="1">
      <alignment/>
    </xf>
    <xf numFmtId="0" fontId="55" fillId="9" borderId="0" xfId="0" applyFont="1" applyFill="1" applyAlignment="1">
      <alignment/>
    </xf>
    <xf numFmtId="0" fontId="27" fillId="28" borderId="0" xfId="0" applyFont="1" applyFill="1" applyAlignment="1">
      <alignment/>
    </xf>
    <xf numFmtId="0" fontId="57" fillId="28" borderId="0" xfId="0" applyFont="1" applyFill="1" applyAlignment="1">
      <alignment/>
    </xf>
    <xf numFmtId="0" fontId="50" fillId="28" borderId="12" xfId="0" applyFont="1" applyFill="1" applyBorder="1" applyAlignment="1">
      <alignment horizontal="center" vertical="center" wrapText="1"/>
    </xf>
    <xf numFmtId="49" fontId="50" fillId="28" borderId="12" xfId="0" applyNumberFormat="1" applyFont="1" applyFill="1" applyBorder="1" applyAlignment="1">
      <alignment horizontal="center" vertical="center" wrapText="1"/>
    </xf>
    <xf numFmtId="0" fontId="34" fillId="9" borderId="0" xfId="0" applyFont="1" applyFill="1" applyAlignment="1">
      <alignment/>
    </xf>
    <xf numFmtId="0" fontId="33" fillId="9" borderId="0" xfId="0" applyFont="1" applyFill="1" applyAlignment="1">
      <alignment/>
    </xf>
    <xf numFmtId="0" fontId="0" fillId="9" borderId="0" xfId="0" applyFill="1" applyAlignment="1">
      <alignment vertical="center"/>
    </xf>
    <xf numFmtId="0" fontId="0" fillId="9" borderId="0" xfId="0" applyFont="1" applyFill="1" applyAlignment="1">
      <alignment/>
    </xf>
    <xf numFmtId="0" fontId="27" fillId="9" borderId="0" xfId="0" applyFont="1" applyFill="1" applyAlignment="1">
      <alignment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0" fontId="50" fillId="28" borderId="12" xfId="0" applyFont="1" applyFill="1" applyBorder="1" applyAlignment="1">
      <alignment horizontal="left" vertical="top" wrapText="1"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0" applyFont="1" applyFill="1" applyBorder="1" applyAlignment="1">
      <alignment horizontal="justify" vertical="center" wrapText="1"/>
    </xf>
    <xf numFmtId="0" fontId="3" fillId="28" borderId="12" xfId="0" applyFont="1" applyFill="1" applyBorder="1" applyAlignment="1">
      <alignment horizontal="center"/>
    </xf>
    <xf numFmtId="180" fontId="2" fillId="23" borderId="12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/>
    </xf>
    <xf numFmtId="0" fontId="0" fillId="23" borderId="0" xfId="0" applyFill="1" applyAlignment="1">
      <alignment vertical="center"/>
    </xf>
    <xf numFmtId="0" fontId="29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0" fontId="0" fillId="28" borderId="0" xfId="0" applyFill="1" applyAlignment="1">
      <alignment vertical="center"/>
    </xf>
    <xf numFmtId="0" fontId="4" fillId="28" borderId="12" xfId="76" applyFont="1" applyFill="1" applyBorder="1" applyAlignment="1">
      <alignment horizontal="left" vertical="center" wrapText="1"/>
      <protection/>
    </xf>
    <xf numFmtId="0" fontId="29" fillId="12" borderId="0" xfId="0" applyFont="1" applyFill="1" applyAlignment="1">
      <alignment/>
    </xf>
    <xf numFmtId="0" fontId="0" fillId="12" borderId="0" xfId="0" applyFont="1" applyFill="1" applyAlignment="1">
      <alignment/>
    </xf>
    <xf numFmtId="0" fontId="1" fillId="0" borderId="0" xfId="75" applyFont="1" applyAlignment="1">
      <alignment horizontal="right"/>
      <protection/>
    </xf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180" fontId="0" fillId="28" borderId="0" xfId="0" applyNumberFormat="1" applyFont="1" applyFill="1" applyAlignment="1">
      <alignment horizontal="right"/>
    </xf>
    <xf numFmtId="0" fontId="1" fillId="0" borderId="0" xfId="66" applyFont="1">
      <alignment/>
      <protection/>
    </xf>
    <xf numFmtId="0" fontId="44" fillId="0" borderId="0" xfId="74" applyFont="1" applyAlignment="1">
      <alignment horizontal="left" vertical="top"/>
      <protection/>
    </xf>
    <xf numFmtId="0" fontId="44" fillId="0" borderId="0" xfId="74" applyFont="1" applyAlignment="1">
      <alignment horizontal="left" vertical="top" wrapText="1"/>
      <protection/>
    </xf>
    <xf numFmtId="0" fontId="29" fillId="23" borderId="0" xfId="0" applyFont="1" applyFill="1" applyAlignment="1">
      <alignment/>
    </xf>
    <xf numFmtId="0" fontId="65" fillId="9" borderId="0" xfId="0" applyFont="1" applyFill="1" applyAlignment="1">
      <alignment/>
    </xf>
    <xf numFmtId="0" fontId="29" fillId="0" borderId="0" xfId="74" applyFont="1" applyFill="1" applyBorder="1">
      <alignment/>
      <protection/>
    </xf>
    <xf numFmtId="0" fontId="29" fillId="9" borderId="0" xfId="0" applyFont="1" applyFill="1" applyAlignment="1">
      <alignment/>
    </xf>
    <xf numFmtId="1" fontId="52" fillId="28" borderId="12" xfId="66" applyNumberFormat="1" applyFont="1" applyFill="1" applyBorder="1" applyAlignment="1" applyProtection="1">
      <alignment horizontal="center" vertical="center"/>
      <protection hidden="1"/>
    </xf>
    <xf numFmtId="0" fontId="1" fillId="0" borderId="0" xfId="66" applyFont="1" applyAlignment="1">
      <alignment vertical="center"/>
      <protection/>
    </xf>
    <xf numFmtId="0" fontId="0" fillId="0" borderId="0" xfId="74" applyBorder="1" applyAlignment="1">
      <alignment vertical="center"/>
      <protection/>
    </xf>
    <xf numFmtId="0" fontId="0" fillId="0" borderId="0" xfId="73" applyBorder="1" applyAlignment="1">
      <alignment vertical="center"/>
      <protection/>
    </xf>
    <xf numFmtId="0" fontId="31" fillId="0" borderId="12" xfId="74" applyFont="1" applyBorder="1" applyAlignment="1">
      <alignment vertical="center"/>
      <protection/>
    </xf>
    <xf numFmtId="0" fontId="31" fillId="0" borderId="12" xfId="74" applyFont="1" applyBorder="1" applyAlignment="1">
      <alignment vertical="center" wrapText="1"/>
      <protection/>
    </xf>
    <xf numFmtId="0" fontId="31" fillId="0" borderId="12" xfId="74" applyFont="1" applyFill="1" applyBorder="1" applyAlignment="1">
      <alignment vertical="center"/>
      <protection/>
    </xf>
    <xf numFmtId="0" fontId="66" fillId="0" borderId="12" xfId="74" applyFont="1" applyFill="1" applyBorder="1" applyAlignment="1">
      <alignment vertical="center"/>
      <protection/>
    </xf>
    <xf numFmtId="0" fontId="31" fillId="28" borderId="12" xfId="74" applyFont="1" applyFill="1" applyBorder="1" applyAlignment="1">
      <alignment vertical="center"/>
      <protection/>
    </xf>
    <xf numFmtId="0" fontId="66" fillId="28" borderId="12" xfId="74" applyFont="1" applyFill="1" applyBorder="1" applyAlignment="1">
      <alignment vertical="center"/>
      <protection/>
    </xf>
    <xf numFmtId="0" fontId="31" fillId="11" borderId="12" xfId="74" applyFont="1" applyFill="1" applyBorder="1" applyAlignment="1">
      <alignment vertical="center"/>
      <protection/>
    </xf>
    <xf numFmtId="0" fontId="59" fillId="0" borderId="0" xfId="74" applyFont="1" applyBorder="1">
      <alignment/>
      <protection/>
    </xf>
    <xf numFmtId="0" fontId="59" fillId="0" borderId="0" xfId="73" applyFont="1" applyBorder="1">
      <alignment/>
      <protection/>
    </xf>
    <xf numFmtId="181" fontId="4" fillId="0" borderId="12" xfId="74" applyNumberFormat="1" applyFont="1" applyBorder="1" applyAlignment="1">
      <alignment horizontal="center" vertical="center" wrapText="1"/>
      <protection/>
    </xf>
    <xf numFmtId="181" fontId="4" fillId="0" borderId="12" xfId="74" applyNumberFormat="1" applyFont="1" applyBorder="1" applyAlignment="1">
      <alignment horizontal="center" vertical="center"/>
      <protection/>
    </xf>
    <xf numFmtId="0" fontId="60" fillId="0" borderId="12" xfId="74" applyFont="1" applyBorder="1" applyAlignment="1">
      <alignment vertical="center" wrapText="1"/>
      <protection/>
    </xf>
    <xf numFmtId="180" fontId="40" fillId="0" borderId="12" xfId="74" applyNumberFormat="1" applyFont="1" applyBorder="1" applyAlignment="1">
      <alignment horizontal="center" vertical="center"/>
      <protection/>
    </xf>
    <xf numFmtId="180" fontId="4" fillId="0" borderId="12" xfId="74" applyNumberFormat="1" applyFont="1" applyBorder="1" applyAlignment="1">
      <alignment horizontal="center" vertical="center"/>
      <protection/>
    </xf>
    <xf numFmtId="180" fontId="40" fillId="0" borderId="12" xfId="74" applyNumberFormat="1" applyFont="1" applyFill="1" applyBorder="1" applyAlignment="1">
      <alignment horizontal="center" vertical="center"/>
      <protection/>
    </xf>
    <xf numFmtId="180" fontId="4" fillId="0" borderId="12" xfId="74" applyNumberFormat="1" applyFont="1" applyFill="1" applyBorder="1" applyAlignment="1">
      <alignment horizontal="center" vertical="center"/>
      <protection/>
    </xf>
    <xf numFmtId="180" fontId="4" fillId="28" borderId="12" xfId="74" applyNumberFormat="1" applyFont="1" applyFill="1" applyBorder="1" applyAlignment="1">
      <alignment horizontal="center" vertical="center"/>
      <protection/>
    </xf>
    <xf numFmtId="180" fontId="4" fillId="11" borderId="12" xfId="74" applyNumberFormat="1" applyFont="1" applyFill="1" applyBorder="1" applyAlignment="1">
      <alignment horizontal="center" vertical="center"/>
      <protection/>
    </xf>
    <xf numFmtId="0" fontId="67" fillId="9" borderId="0" xfId="0" applyFont="1" applyFill="1" applyAlignment="1">
      <alignment/>
    </xf>
    <xf numFmtId="0" fontId="68" fillId="9" borderId="0" xfId="0" applyFont="1" applyFill="1" applyAlignment="1">
      <alignment/>
    </xf>
    <xf numFmtId="0" fontId="69" fillId="0" borderId="12" xfId="74" applyFont="1" applyBorder="1" applyAlignment="1">
      <alignment vertical="center" wrapText="1"/>
      <protection/>
    </xf>
    <xf numFmtId="0" fontId="31" fillId="0" borderId="12" xfId="74" applyFont="1" applyBorder="1" applyAlignment="1">
      <alignment horizontal="center" vertical="center"/>
      <protection/>
    </xf>
    <xf numFmtId="0" fontId="31" fillId="0" borderId="12" xfId="74" applyFont="1" applyFill="1" applyBorder="1" applyAlignment="1">
      <alignment vertical="center" wrapText="1"/>
      <protection/>
    </xf>
    <xf numFmtId="0" fontId="44" fillId="28" borderId="0" xfId="66" applyFont="1" applyFill="1" applyAlignment="1">
      <alignment horizontal="left"/>
      <protection/>
    </xf>
    <xf numFmtId="0" fontId="40" fillId="28" borderId="0" xfId="74" applyNumberFormat="1" applyFont="1" applyFill="1" applyBorder="1" applyAlignment="1" applyProtection="1">
      <alignment horizontal="center" wrapText="1"/>
      <protection hidden="1"/>
    </xf>
    <xf numFmtId="180" fontId="40" fillId="28" borderId="0" xfId="74" applyNumberFormat="1" applyFont="1" applyFill="1" applyBorder="1" applyAlignment="1" applyProtection="1">
      <alignment horizontal="center" vertical="top"/>
      <protection hidden="1"/>
    </xf>
    <xf numFmtId="0" fontId="42" fillId="28" borderId="0" xfId="74" applyNumberFormat="1" applyFont="1" applyFill="1" applyBorder="1" applyAlignment="1" applyProtection="1">
      <alignment/>
      <protection hidden="1"/>
    </xf>
    <xf numFmtId="180" fontId="40" fillId="28" borderId="0" xfId="74" applyNumberFormat="1" applyFont="1" applyFill="1" applyBorder="1" applyAlignment="1">
      <alignment horizontal="center" vertical="top"/>
      <protection/>
    </xf>
    <xf numFmtId="180" fontId="40" fillId="28" borderId="0" xfId="74" applyNumberFormat="1" applyFont="1" applyFill="1" applyAlignment="1">
      <alignment horizontal="center" vertical="top"/>
      <protection/>
    </xf>
    <xf numFmtId="0" fontId="44" fillId="28" borderId="0" xfId="0" applyFont="1" applyFill="1" applyAlignment="1">
      <alignment horizontal="left"/>
    </xf>
    <xf numFmtId="0" fontId="1" fillId="28" borderId="0" xfId="66" applyFont="1" applyFill="1">
      <alignment/>
      <protection/>
    </xf>
    <xf numFmtId="0" fontId="44" fillId="28" borderId="0" xfId="0" applyFont="1" applyFill="1" applyAlignment="1">
      <alignment wrapText="1"/>
    </xf>
    <xf numFmtId="0" fontId="13" fillId="28" borderId="0" xfId="76" applyFill="1" applyAlignment="1">
      <alignment/>
      <protection/>
    </xf>
    <xf numFmtId="0" fontId="0" fillId="28" borderId="0" xfId="74" applyFont="1" applyFill="1" applyBorder="1" applyAlignment="1">
      <alignment horizontal="right"/>
      <protection/>
    </xf>
    <xf numFmtId="180" fontId="4" fillId="28" borderId="12" xfId="74" applyNumberFormat="1" applyFont="1" applyFill="1" applyBorder="1" applyAlignment="1" applyProtection="1">
      <alignment horizontal="center" vertical="center"/>
      <protection hidden="1"/>
    </xf>
    <xf numFmtId="0" fontId="0" fillId="28" borderId="0" xfId="0" applyFill="1" applyAlignment="1">
      <alignment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2" fillId="23" borderId="12" xfId="0" applyFont="1" applyFill="1" applyBorder="1" applyAlignment="1">
      <alignment horizontal="left" vertical="top" wrapText="1"/>
    </xf>
    <xf numFmtId="0" fontId="2" fillId="23" borderId="12" xfId="0" applyFont="1" applyFill="1" applyBorder="1" applyAlignment="1">
      <alignment horizontal="center" vertical="center" wrapText="1"/>
    </xf>
    <xf numFmtId="49" fontId="2" fillId="23" borderId="12" xfId="0" applyNumberFormat="1" applyFont="1" applyFill="1" applyBorder="1" applyAlignment="1">
      <alignment horizontal="center" vertical="center" wrapText="1"/>
    </xf>
    <xf numFmtId="188" fontId="2" fillId="23" borderId="12" xfId="66" applyNumberFormat="1" applyFont="1" applyFill="1" applyBorder="1" applyAlignment="1" applyProtection="1">
      <alignment horizontal="center" vertical="center"/>
      <protection hidden="1"/>
    </xf>
    <xf numFmtId="0" fontId="2" fillId="23" borderId="12" xfId="66" applyNumberFormat="1" applyFont="1" applyFill="1" applyBorder="1" applyAlignment="1" applyProtection="1">
      <alignment horizontal="center" vertical="center"/>
      <protection hidden="1"/>
    </xf>
    <xf numFmtId="49" fontId="2" fillId="23" borderId="12" xfId="66" applyNumberFormat="1" applyFont="1" applyFill="1" applyBorder="1" applyAlignment="1" applyProtection="1">
      <alignment horizontal="center" vertical="center"/>
      <protection hidden="1"/>
    </xf>
    <xf numFmtId="0" fontId="2" fillId="23" borderId="12" xfId="0" applyFont="1" applyFill="1" applyBorder="1" applyAlignment="1">
      <alignment horizontal="center" vertical="center"/>
    </xf>
    <xf numFmtId="187" fontId="2" fillId="23" borderId="12" xfId="66" applyNumberFormat="1" applyFont="1" applyFill="1" applyBorder="1" applyAlignment="1" applyProtection="1">
      <alignment horizontal="center" vertical="center"/>
      <protection hidden="1"/>
    </xf>
    <xf numFmtId="0" fontId="2" fillId="23" borderId="12" xfId="66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horizontal="center" vertical="center"/>
      <protection/>
    </xf>
    <xf numFmtId="180" fontId="2" fillId="0" borderId="12" xfId="0" applyNumberFormat="1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left" vertical="center" wrapText="1"/>
    </xf>
    <xf numFmtId="0" fontId="2" fillId="23" borderId="12" xfId="0" applyFont="1" applyFill="1" applyBorder="1" applyAlignment="1">
      <alignment horizontal="justify" vertical="center" wrapText="1"/>
    </xf>
    <xf numFmtId="0" fontId="2" fillId="23" borderId="12" xfId="66" applyFont="1" applyFill="1" applyBorder="1" applyAlignment="1">
      <alignment horizontal="justify" vertical="center" wrapText="1"/>
      <protection/>
    </xf>
    <xf numFmtId="49" fontId="2" fillId="23" borderId="12" xfId="66" applyNumberFormat="1" applyFont="1" applyFill="1" applyBorder="1" applyAlignment="1">
      <alignment horizontal="center" vertical="center" wrapText="1"/>
      <protection/>
    </xf>
    <xf numFmtId="0" fontId="2" fillId="23" borderId="12" xfId="66" applyFont="1" applyFill="1" applyBorder="1" applyAlignment="1">
      <alignment horizontal="center" vertical="center" wrapText="1"/>
      <protection/>
    </xf>
    <xf numFmtId="0" fontId="52" fillId="0" borderId="12" xfId="66" applyFont="1" applyFill="1" applyBorder="1" applyAlignment="1">
      <alignment vertical="center" wrapText="1"/>
      <protection/>
    </xf>
    <xf numFmtId="0" fontId="52" fillId="0" borderId="12" xfId="66" applyFont="1" applyFill="1" applyBorder="1" applyAlignment="1">
      <alignment horizontal="center" vertical="center"/>
      <protection/>
    </xf>
    <xf numFmtId="49" fontId="52" fillId="0" borderId="12" xfId="66" applyNumberFormat="1" applyFont="1" applyFill="1" applyBorder="1" applyAlignment="1">
      <alignment horizontal="center" vertical="center" wrapText="1"/>
      <protection/>
    </xf>
    <xf numFmtId="0" fontId="52" fillId="0" borderId="12" xfId="66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left" vertical="center" wrapText="1"/>
      <protection/>
    </xf>
    <xf numFmtId="49" fontId="2" fillId="0" borderId="12" xfId="66" applyNumberFormat="1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52" fillId="0" borderId="12" xfId="66" applyFont="1" applyFill="1" applyBorder="1" applyAlignment="1">
      <alignment horizontal="left" vertical="center" wrapText="1"/>
      <protection/>
    </xf>
    <xf numFmtId="0" fontId="56" fillId="23" borderId="0" xfId="0" applyFont="1" applyFill="1" applyAlignment="1">
      <alignment/>
    </xf>
    <xf numFmtId="1" fontId="2" fillId="23" borderId="12" xfId="0" applyNumberFormat="1" applyFont="1" applyFill="1" applyBorder="1" applyAlignment="1">
      <alignment horizontal="center" vertical="center" wrapText="1"/>
    </xf>
    <xf numFmtId="0" fontId="28" fillId="31" borderId="0" xfId="0" applyFont="1" applyFill="1" applyAlignment="1">
      <alignment/>
    </xf>
    <xf numFmtId="0" fontId="27" fillId="31" borderId="0" xfId="0" applyFont="1" applyFill="1" applyAlignment="1">
      <alignment horizontal="left"/>
    </xf>
    <xf numFmtId="0" fontId="27" fillId="31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66" applyFont="1" applyFill="1" applyAlignment="1">
      <alignment horizontal="center" vertical="center"/>
      <protection/>
    </xf>
    <xf numFmtId="0" fontId="0" fillId="32" borderId="0" xfId="73" applyFill="1" applyBorder="1">
      <alignment/>
      <protection/>
    </xf>
    <xf numFmtId="0" fontId="4" fillId="32" borderId="0" xfId="66" applyNumberFormat="1" applyFont="1" applyFill="1" applyAlignment="1" applyProtection="1">
      <alignment horizontal="center" vertical="center" wrapText="1"/>
      <protection hidden="1"/>
    </xf>
    <xf numFmtId="0" fontId="28" fillId="32" borderId="0" xfId="0" applyFont="1" applyFill="1" applyAlignment="1">
      <alignment/>
    </xf>
    <xf numFmtId="0" fontId="28" fillId="32" borderId="0" xfId="0" applyFont="1" applyFill="1" applyAlignment="1">
      <alignment horizontal="center" vertical="center"/>
    </xf>
    <xf numFmtId="0" fontId="44" fillId="32" borderId="0" xfId="76" applyFont="1" applyFill="1" applyAlignment="1">
      <alignment/>
      <protection/>
    </xf>
    <xf numFmtId="0" fontId="13" fillId="32" borderId="0" xfId="76" applyFont="1" applyFill="1" applyAlignment="1">
      <alignment/>
      <protection/>
    </xf>
    <xf numFmtId="0" fontId="6" fillId="32" borderId="0" xfId="0" applyFont="1" applyFill="1" applyBorder="1" applyAlignment="1">
      <alignment horizontal="center" vertical="center"/>
    </xf>
    <xf numFmtId="180" fontId="40" fillId="32" borderId="12" xfId="76" applyNumberFormat="1" applyFont="1" applyFill="1" applyBorder="1" applyAlignment="1">
      <alignment horizontal="center" vertical="center" wrapText="1"/>
      <protection/>
    </xf>
    <xf numFmtId="0" fontId="40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center" wrapText="1"/>
    </xf>
    <xf numFmtId="0" fontId="48" fillId="32" borderId="12" xfId="72" applyFont="1" applyFill="1" applyBorder="1" applyAlignment="1">
      <alignment horizontal="left" wrapText="1"/>
      <protection/>
    </xf>
    <xf numFmtId="49" fontId="48" fillId="32" borderId="12" xfId="72" applyNumberFormat="1" applyFont="1" applyFill="1" applyBorder="1" applyAlignment="1">
      <alignment horizontal="center" vertical="center" wrapText="1"/>
      <protection/>
    </xf>
    <xf numFmtId="49" fontId="3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88" fontId="2" fillId="32" borderId="12" xfId="66" applyNumberFormat="1" applyFont="1" applyFill="1" applyBorder="1" applyAlignment="1" applyProtection="1">
      <alignment horizontal="center" vertical="center"/>
      <protection hidden="1"/>
    </xf>
    <xf numFmtId="180" fontId="3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2" xfId="68" applyNumberFormat="1" applyFont="1" applyFill="1" applyBorder="1" applyAlignment="1" applyProtection="1">
      <alignment horizontal="left" vertical="center" wrapText="1"/>
      <protection hidden="1"/>
    </xf>
    <xf numFmtId="49" fontId="3" fillId="32" borderId="12" xfId="68" applyNumberFormat="1" applyFont="1" applyFill="1" applyBorder="1" applyAlignment="1" applyProtection="1">
      <alignment horizontal="center" vertical="center" wrapText="1"/>
      <protection hidden="1"/>
    </xf>
    <xf numFmtId="0" fontId="3" fillId="32" borderId="12" xfId="66" applyNumberFormat="1" applyFont="1" applyFill="1" applyBorder="1" applyAlignment="1" applyProtection="1">
      <alignment horizontal="center" vertical="center"/>
      <protection hidden="1"/>
    </xf>
    <xf numFmtId="188" fontId="3" fillId="32" borderId="12" xfId="66" applyNumberFormat="1" applyFont="1" applyFill="1" applyBorder="1" applyAlignment="1" applyProtection="1">
      <alignment horizontal="center" vertical="center"/>
      <protection hidden="1"/>
    </xf>
    <xf numFmtId="0" fontId="52" fillId="32" borderId="12" xfId="0" applyFont="1" applyFill="1" applyBorder="1" applyAlignment="1">
      <alignment horizontal="left" vertical="top" wrapText="1"/>
    </xf>
    <xf numFmtId="49" fontId="52" fillId="32" borderId="12" xfId="0" applyNumberFormat="1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52" fillId="32" borderId="12" xfId="66" applyNumberFormat="1" applyFont="1" applyFill="1" applyBorder="1" applyAlignment="1" applyProtection="1">
      <alignment horizontal="center" vertical="center"/>
      <protection hidden="1"/>
    </xf>
    <xf numFmtId="188" fontId="52" fillId="32" borderId="12" xfId="66" applyNumberFormat="1" applyFont="1" applyFill="1" applyBorder="1" applyAlignment="1" applyProtection="1">
      <alignment horizontal="center" vertical="center"/>
      <protection hidden="1"/>
    </xf>
    <xf numFmtId="180" fontId="52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2" xfId="66" applyNumberFormat="1" applyFont="1" applyFill="1" applyBorder="1" applyAlignment="1" applyProtection="1">
      <alignment horizontal="center" vertical="center"/>
      <protection hidden="1"/>
    </xf>
    <xf numFmtId="180" fontId="2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52" fillId="32" borderId="12" xfId="0" applyFont="1" applyFill="1" applyBorder="1" applyAlignment="1">
      <alignment horizontal="left" vertical="center" wrapText="1"/>
    </xf>
    <xf numFmtId="188" fontId="50" fillId="32" borderId="12" xfId="66" applyNumberFormat="1" applyFont="1" applyFill="1" applyBorder="1" applyAlignment="1" applyProtection="1">
      <alignment horizontal="center" vertical="center"/>
      <protection hidden="1"/>
    </xf>
    <xf numFmtId="0" fontId="52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left" vertical="top" wrapText="1"/>
    </xf>
    <xf numFmtId="49" fontId="3" fillId="32" borderId="12" xfId="66" applyNumberFormat="1" applyFont="1" applyFill="1" applyBorder="1" applyAlignment="1" applyProtection="1">
      <alignment horizontal="center" vertical="center"/>
      <protection hidden="1"/>
    </xf>
    <xf numFmtId="0" fontId="52" fillId="32" borderId="12" xfId="0" applyNumberFormat="1" applyFont="1" applyFill="1" applyBorder="1" applyAlignment="1">
      <alignment horizontal="left" vertical="center" wrapText="1"/>
    </xf>
    <xf numFmtId="49" fontId="52" fillId="32" borderId="12" xfId="66" applyNumberFormat="1" applyFont="1" applyFill="1" applyBorder="1" applyAlignment="1" applyProtection="1">
      <alignment horizontal="center" vertical="center"/>
      <protection hidden="1"/>
    </xf>
    <xf numFmtId="0" fontId="2" fillId="32" borderId="12" xfId="0" applyFont="1" applyFill="1" applyBorder="1" applyAlignment="1">
      <alignment horizontal="left" vertical="top" wrapText="1"/>
    </xf>
    <xf numFmtId="49" fontId="2" fillId="32" borderId="12" xfId="66" applyNumberFormat="1" applyFont="1" applyFill="1" applyBorder="1" applyAlignment="1" applyProtection="1">
      <alignment horizontal="center" vertical="center"/>
      <protection hidden="1"/>
    </xf>
    <xf numFmtId="49" fontId="3" fillId="32" borderId="12" xfId="66" applyNumberFormat="1" applyFont="1" applyFill="1" applyBorder="1" applyAlignment="1">
      <alignment horizontal="center" vertical="center" wrapText="1"/>
      <protection/>
    </xf>
    <xf numFmtId="0" fontId="3" fillId="32" borderId="12" xfId="66" applyFont="1" applyFill="1" applyBorder="1" applyAlignment="1">
      <alignment horizontal="center" vertical="center" wrapText="1"/>
      <protection/>
    </xf>
    <xf numFmtId="49" fontId="52" fillId="32" borderId="12" xfId="66" applyNumberFormat="1" applyFont="1" applyFill="1" applyBorder="1" applyAlignment="1">
      <alignment horizontal="center" vertical="center" wrapText="1"/>
      <protection/>
    </xf>
    <xf numFmtId="0" fontId="52" fillId="32" borderId="12" xfId="66" applyFont="1" applyFill="1" applyBorder="1" applyAlignment="1">
      <alignment horizontal="center" vertical="center" wrapText="1"/>
      <protection/>
    </xf>
    <xf numFmtId="49" fontId="2" fillId="32" borderId="12" xfId="66" applyNumberFormat="1" applyFont="1" applyFill="1" applyBorder="1" applyAlignment="1">
      <alignment horizontal="center" vertical="center" wrapText="1"/>
      <protection/>
    </xf>
    <xf numFmtId="0" fontId="2" fillId="32" borderId="12" xfId="66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left" wrapText="1"/>
    </xf>
    <xf numFmtId="49" fontId="3" fillId="32" borderId="12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wrapText="1"/>
    </xf>
    <xf numFmtId="49" fontId="3" fillId="32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81" fontId="3" fillId="32" borderId="0" xfId="0" applyNumberFormat="1" applyFont="1" applyFill="1" applyBorder="1" applyAlignment="1">
      <alignment horizontal="right" vertical="center" wrapText="1"/>
    </xf>
    <xf numFmtId="0" fontId="28" fillId="32" borderId="0" xfId="0" applyFont="1" applyFill="1" applyAlignment="1">
      <alignment horizontal="right"/>
    </xf>
    <xf numFmtId="49" fontId="28" fillId="32" borderId="0" xfId="0" applyNumberFormat="1" applyFont="1" applyFill="1" applyAlignment="1">
      <alignment/>
    </xf>
    <xf numFmtId="181" fontId="28" fillId="32" borderId="0" xfId="0" applyNumberFormat="1" applyFont="1" applyFill="1" applyAlignment="1">
      <alignment horizontal="right"/>
    </xf>
    <xf numFmtId="181" fontId="28" fillId="32" borderId="0" xfId="0" applyNumberFormat="1" applyFont="1" applyFill="1" applyAlignment="1">
      <alignment/>
    </xf>
    <xf numFmtId="187" fontId="2" fillId="32" borderId="12" xfId="66" applyNumberFormat="1" applyFont="1" applyFill="1" applyBorder="1" applyAlignment="1" applyProtection="1">
      <alignment horizontal="center" vertical="center"/>
      <protection hidden="1"/>
    </xf>
    <xf numFmtId="0" fontId="34" fillId="32" borderId="0" xfId="0" applyFont="1" applyFill="1" applyAlignment="1">
      <alignment/>
    </xf>
    <xf numFmtId="0" fontId="2" fillId="32" borderId="12" xfId="66" applyFont="1" applyFill="1" applyBorder="1" applyAlignment="1">
      <alignment horizontal="left" vertical="top" wrapText="1"/>
      <protection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12" xfId="0" applyFont="1" applyFill="1" applyBorder="1" applyAlignment="1">
      <alignment horizontal="center"/>
    </xf>
    <xf numFmtId="188" fontId="2" fillId="32" borderId="12" xfId="66" applyNumberFormat="1" applyFont="1" applyFill="1" applyBorder="1" applyAlignment="1" applyProtection="1">
      <alignment horizontal="center"/>
      <protection hidden="1"/>
    </xf>
    <xf numFmtId="0" fontId="2" fillId="32" borderId="12" xfId="66" applyFont="1" applyFill="1" applyBorder="1" applyAlignment="1">
      <alignment horizontal="center" vertical="center"/>
      <protection/>
    </xf>
    <xf numFmtId="0" fontId="2" fillId="31" borderId="12" xfId="0" applyFont="1" applyFill="1" applyBorder="1" applyAlignment="1">
      <alignment horizontal="left" vertical="top" wrapText="1"/>
    </xf>
    <xf numFmtId="0" fontId="2" fillId="31" borderId="12" xfId="0" applyFont="1" applyFill="1" applyBorder="1" applyAlignment="1">
      <alignment horizontal="center" vertical="center"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187" fontId="2" fillId="31" borderId="12" xfId="66" applyNumberFormat="1" applyFont="1" applyFill="1" applyBorder="1" applyAlignment="1" applyProtection="1">
      <alignment horizontal="center" vertical="center"/>
      <protection hidden="1"/>
    </xf>
    <xf numFmtId="180" fontId="2" fillId="31" borderId="12" xfId="0" applyNumberFormat="1" applyFont="1" applyFill="1" applyBorder="1" applyAlignment="1">
      <alignment horizontal="center" vertical="center" wrapText="1"/>
    </xf>
    <xf numFmtId="0" fontId="29" fillId="31" borderId="0" xfId="0" applyFont="1" applyFill="1" applyAlignment="1">
      <alignment/>
    </xf>
    <xf numFmtId="0" fontId="44" fillId="0" borderId="0" xfId="76" applyFont="1" applyFill="1" applyAlignment="1">
      <alignment horizontal="left"/>
      <protection/>
    </xf>
    <xf numFmtId="0" fontId="44" fillId="0" borderId="0" xfId="76" applyFont="1" applyFill="1" applyAlignment="1">
      <alignment/>
      <protection/>
    </xf>
    <xf numFmtId="0" fontId="0" fillId="0" borderId="0" xfId="0" applyAlignment="1">
      <alignment/>
    </xf>
    <xf numFmtId="0" fontId="40" fillId="0" borderId="14" xfId="75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0" fillId="0" borderId="0" xfId="75" applyFont="1" applyAlignment="1">
      <alignment horizontal="center"/>
      <protection/>
    </xf>
    <xf numFmtId="0" fontId="40" fillId="0" borderId="17" xfId="75" applyFont="1" applyBorder="1" applyAlignment="1">
      <alignment horizontal="center" vertical="top" wrapText="1"/>
      <protection/>
    </xf>
    <xf numFmtId="0" fontId="40" fillId="0" borderId="13" xfId="75" applyFont="1" applyBorder="1" applyAlignment="1">
      <alignment horizontal="center" vertical="top" wrapText="1"/>
      <protection/>
    </xf>
    <xf numFmtId="0" fontId="44" fillId="28" borderId="0" xfId="74" applyFont="1" applyFill="1" applyAlignment="1">
      <alignment horizontal="left" vertical="top"/>
      <protection/>
    </xf>
    <xf numFmtId="0" fontId="44" fillId="28" borderId="0" xfId="0" applyFont="1" applyFill="1" applyAlignment="1">
      <alignment horizontal="left" wrapText="1"/>
    </xf>
    <xf numFmtId="0" fontId="44" fillId="32" borderId="0" xfId="76" applyFont="1" applyFill="1" applyAlignment="1">
      <alignment/>
      <protection/>
    </xf>
    <xf numFmtId="0" fontId="0" fillId="28" borderId="0" xfId="0" applyFill="1" applyAlignment="1">
      <alignment/>
    </xf>
    <xf numFmtId="0" fontId="40" fillId="0" borderId="0" xfId="73" applyNumberFormat="1" applyFont="1" applyFill="1" applyBorder="1" applyAlignment="1" applyProtection="1">
      <alignment horizontal="center" wrapText="1"/>
      <protection hidden="1"/>
    </xf>
    <xf numFmtId="180" fontId="40" fillId="28" borderId="14" xfId="76" applyNumberFormat="1" applyFont="1" applyFill="1" applyBorder="1" applyAlignment="1">
      <alignment horizontal="center" vertical="center" wrapText="1"/>
      <protection/>
    </xf>
    <xf numFmtId="0" fontId="44" fillId="28" borderId="15" xfId="0" applyFont="1" applyFill="1" applyBorder="1" applyAlignment="1">
      <alignment/>
    </xf>
    <xf numFmtId="0" fontId="44" fillId="28" borderId="16" xfId="0" applyFont="1" applyFill="1" applyBorder="1" applyAlignment="1">
      <alignment/>
    </xf>
    <xf numFmtId="0" fontId="40" fillId="28" borderId="17" xfId="76" applyFont="1" applyFill="1" applyBorder="1" applyAlignment="1">
      <alignment horizontal="center" vertical="center" wrapText="1"/>
      <protection/>
    </xf>
    <xf numFmtId="0" fontId="40" fillId="28" borderId="13" xfId="76" applyFont="1" applyFill="1" applyBorder="1" applyAlignment="1">
      <alignment horizontal="center" vertical="center" wrapText="1"/>
      <protection/>
    </xf>
    <xf numFmtId="0" fontId="44" fillId="28" borderId="0" xfId="76" applyFont="1" applyFill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80" fontId="40" fillId="0" borderId="14" xfId="76" applyNumberFormat="1" applyFont="1" applyFill="1" applyBorder="1" applyAlignment="1">
      <alignment horizontal="center" vertical="center" wrapText="1"/>
      <protection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3" fillId="28" borderId="17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44" fillId="28" borderId="15" xfId="0" applyFont="1" applyFill="1" applyBorder="1" applyAlignment="1">
      <alignment vertical="center"/>
    </xf>
    <xf numFmtId="0" fontId="44" fillId="28" borderId="16" xfId="0" applyFont="1" applyFill="1" applyBorder="1" applyAlignment="1">
      <alignment vertical="center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0" applyFont="1" applyFill="1" applyAlignment="1">
      <alignment/>
    </xf>
    <xf numFmtId="0" fontId="2" fillId="28" borderId="17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3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7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center" vertical="center"/>
    </xf>
    <xf numFmtId="49" fontId="2" fillId="28" borderId="18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0" fontId="44" fillId="32" borderId="0" xfId="76" applyFont="1" applyFill="1" applyAlignment="1">
      <alignment horizontal="left"/>
      <protection/>
    </xf>
    <xf numFmtId="0" fontId="0" fillId="32" borderId="0" xfId="0" applyFill="1" applyAlignment="1">
      <alignment/>
    </xf>
    <xf numFmtId="49" fontId="47" fillId="32" borderId="0" xfId="72" applyNumberFormat="1" applyFont="1" applyFill="1" applyAlignment="1">
      <alignment horizontal="center" vertical="center"/>
      <protection/>
    </xf>
    <xf numFmtId="49" fontId="47" fillId="32" borderId="0" xfId="72" applyNumberFormat="1" applyFont="1" applyFill="1" applyAlignment="1">
      <alignment horizontal="center" vertical="center" wrapText="1"/>
      <protection/>
    </xf>
    <xf numFmtId="0" fontId="47" fillId="32" borderId="0" xfId="72" applyFont="1" applyFill="1" applyBorder="1" applyAlignment="1">
      <alignment horizontal="center" vertical="center"/>
      <protection/>
    </xf>
    <xf numFmtId="0" fontId="0" fillId="32" borderId="0" xfId="0" applyFill="1" applyAlignment="1">
      <alignment horizontal="center" vertical="center"/>
    </xf>
    <xf numFmtId="0" fontId="40" fillId="32" borderId="12" xfId="0" applyFont="1" applyFill="1" applyBorder="1" applyAlignment="1">
      <alignment horizontal="center" vertical="center" wrapText="1"/>
    </xf>
    <xf numFmtId="0" fontId="4" fillId="32" borderId="18" xfId="72" applyFont="1" applyFill="1" applyBorder="1" applyAlignment="1">
      <alignment horizontal="center" vertical="center" wrapText="1"/>
      <protection/>
    </xf>
    <xf numFmtId="0" fontId="4" fillId="32" borderId="19" xfId="72" applyFont="1" applyFill="1" applyBorder="1" applyAlignment="1">
      <alignment horizontal="center" vertical="center" wrapText="1"/>
      <protection/>
    </xf>
    <xf numFmtId="0" fontId="4" fillId="32" borderId="20" xfId="72" applyFont="1" applyFill="1" applyBorder="1" applyAlignment="1">
      <alignment horizontal="center" vertical="center" wrapText="1"/>
      <protection/>
    </xf>
    <xf numFmtId="0" fontId="4" fillId="32" borderId="21" xfId="72" applyFont="1" applyFill="1" applyBorder="1" applyAlignment="1">
      <alignment horizontal="center" vertical="center" wrapText="1"/>
      <protection/>
    </xf>
    <xf numFmtId="0" fontId="4" fillId="32" borderId="22" xfId="72" applyFont="1" applyFill="1" applyBorder="1" applyAlignment="1">
      <alignment horizontal="center" vertical="center" wrapText="1"/>
      <protection/>
    </xf>
    <xf numFmtId="0" fontId="4" fillId="32" borderId="23" xfId="72" applyFont="1" applyFill="1" applyBorder="1" applyAlignment="1">
      <alignment horizontal="center" vertical="center" wrapText="1"/>
      <protection/>
    </xf>
    <xf numFmtId="0" fontId="4" fillId="32" borderId="12" xfId="72" applyFont="1" applyFill="1" applyBorder="1" applyAlignment="1">
      <alignment horizontal="center" vertical="center" wrapText="1"/>
      <protection/>
    </xf>
    <xf numFmtId="49" fontId="4" fillId="32" borderId="12" xfId="72" applyNumberFormat="1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80" fontId="4" fillId="32" borderId="22" xfId="66" applyNumberFormat="1" applyFont="1" applyFill="1" applyBorder="1" applyAlignment="1" applyProtection="1">
      <alignment horizontal="right"/>
      <protection hidden="1"/>
    </xf>
    <xf numFmtId="0" fontId="0" fillId="32" borderId="22" xfId="0" applyFill="1" applyBorder="1" applyAlignment="1">
      <alignment/>
    </xf>
    <xf numFmtId="180" fontId="40" fillId="32" borderId="12" xfId="76" applyNumberFormat="1" applyFont="1" applyFill="1" applyBorder="1" applyAlignment="1">
      <alignment horizontal="center" vertical="center" wrapText="1"/>
      <protection/>
    </xf>
    <xf numFmtId="0" fontId="4" fillId="32" borderId="12" xfId="0" applyFont="1" applyFill="1" applyBorder="1" applyAlignment="1">
      <alignment/>
    </xf>
    <xf numFmtId="0" fontId="64" fillId="0" borderId="0" xfId="72" applyFont="1" applyAlignment="1">
      <alignment horizontal="center" vertical="center" wrapText="1"/>
      <protection/>
    </xf>
    <xf numFmtId="0" fontId="62" fillId="0" borderId="0" xfId="72" applyFont="1" applyAlignment="1">
      <alignment wrapText="1"/>
      <protection/>
    </xf>
    <xf numFmtId="0" fontId="4" fillId="0" borderId="0" xfId="66" applyFont="1" applyAlignment="1">
      <alignment/>
      <protection/>
    </xf>
    <xf numFmtId="0" fontId="4" fillId="0" borderId="0" xfId="66" applyNumberFormat="1" applyFont="1" applyFill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05"/>
  <sheetViews>
    <sheetView view="pageBreakPreview" zoomScale="90" zoomScaleSheetLayoutView="90" zoomScalePageLayoutView="0" workbookViewId="0" topLeftCell="B1">
      <selection activeCell="J98" sqref="J98"/>
    </sheetView>
  </sheetViews>
  <sheetFormatPr defaultColWidth="9.140625" defaultRowHeight="12.75"/>
  <cols>
    <col min="1" max="1" width="11.140625" style="13" hidden="1" customWidth="1"/>
    <col min="2" max="2" width="24.28125" style="13" customWidth="1"/>
    <col min="3" max="3" width="57.7109375" style="13" customWidth="1"/>
    <col min="4" max="4" width="14.140625" style="15" customWidth="1"/>
    <col min="5" max="5" width="13.00390625" style="13" customWidth="1"/>
    <col min="6" max="6" width="15.7109375" style="13" customWidth="1"/>
    <col min="7" max="16384" width="9.140625" style="13" customWidth="1"/>
  </cols>
  <sheetData>
    <row r="1" spans="2:6" ht="18.75">
      <c r="B1" s="130"/>
      <c r="C1" s="131"/>
      <c r="D1" s="409" t="s">
        <v>254</v>
      </c>
      <c r="E1" s="409"/>
      <c r="F1" s="87"/>
    </row>
    <row r="2" spans="2:6" ht="18.75">
      <c r="B2" s="130"/>
      <c r="C2" s="143"/>
      <c r="D2" s="410" t="s">
        <v>32</v>
      </c>
      <c r="E2" s="410"/>
      <c r="F2" s="87"/>
    </row>
    <row r="3" spans="2:6" ht="18.75">
      <c r="B3" s="130"/>
      <c r="C3" s="131"/>
      <c r="D3" s="410" t="s">
        <v>178</v>
      </c>
      <c r="E3" s="410"/>
      <c r="F3" s="411"/>
    </row>
    <row r="4" spans="2:6" ht="18.75">
      <c r="B4" s="130"/>
      <c r="C4" s="131"/>
      <c r="D4" s="46" t="s">
        <v>247</v>
      </c>
      <c r="E4" s="45"/>
      <c r="F4" s="87"/>
    </row>
    <row r="5" spans="2:4" ht="14.25" customHeight="1">
      <c r="B5" s="86"/>
      <c r="C5" s="46"/>
      <c r="D5" s="46"/>
    </row>
    <row r="6" spans="2:4" ht="12" customHeight="1">
      <c r="B6" s="24"/>
      <c r="C6" s="46"/>
      <c r="D6" s="46"/>
    </row>
    <row r="7" spans="2:4" ht="14.25" customHeight="1" hidden="1">
      <c r="B7" s="24"/>
      <c r="C7" s="46"/>
      <c r="D7" s="46"/>
    </row>
    <row r="8" spans="2:4" ht="15" customHeight="1" hidden="1">
      <c r="B8" s="24"/>
      <c r="C8" s="46"/>
      <c r="D8" s="45"/>
    </row>
    <row r="9" spans="2:4" ht="16.5" customHeight="1" hidden="1">
      <c r="B9" s="24"/>
      <c r="C9" s="46"/>
      <c r="D9" s="45"/>
    </row>
    <row r="10" spans="3:4" ht="15" customHeight="1" hidden="1">
      <c r="C10" s="47"/>
      <c r="D10" s="48"/>
    </row>
    <row r="11" ht="9" customHeight="1">
      <c r="C11" s="14"/>
    </row>
    <row r="12" spans="1:6" ht="18.75">
      <c r="A12" s="415" t="s">
        <v>48</v>
      </c>
      <c r="B12" s="415"/>
      <c r="C12" s="415"/>
      <c r="D12" s="415"/>
      <c r="E12" s="411"/>
      <c r="F12" s="411"/>
    </row>
    <row r="13" spans="1:6" ht="12" customHeight="1">
      <c r="A13" s="415" t="s">
        <v>255</v>
      </c>
      <c r="B13" s="415"/>
      <c r="C13" s="415"/>
      <c r="D13" s="415"/>
      <c r="E13" s="415"/>
      <c r="F13" s="415"/>
    </row>
    <row r="14" spans="1:4" ht="9" customHeight="1">
      <c r="A14" s="14"/>
      <c r="B14" s="14"/>
      <c r="C14" s="14"/>
      <c r="D14" s="16"/>
    </row>
    <row r="15" spans="1:6" ht="53.25" customHeight="1">
      <c r="A15" s="14"/>
      <c r="B15" s="416" t="s">
        <v>49</v>
      </c>
      <c r="C15" s="416" t="s">
        <v>50</v>
      </c>
      <c r="D15" s="412" t="s">
        <v>51</v>
      </c>
      <c r="E15" s="413"/>
      <c r="F15" s="414"/>
    </row>
    <row r="16" spans="1:6" ht="18" customHeight="1">
      <c r="A16" s="14"/>
      <c r="B16" s="417"/>
      <c r="C16" s="417"/>
      <c r="D16" s="144" t="s">
        <v>122</v>
      </c>
      <c r="E16" s="123" t="s">
        <v>177</v>
      </c>
      <c r="F16" s="123" t="s">
        <v>249</v>
      </c>
    </row>
    <row r="17" spans="1:6" ht="13.5" customHeight="1">
      <c r="A17" s="14"/>
      <c r="B17" s="17">
        <v>1</v>
      </c>
      <c r="C17" s="17">
        <v>2</v>
      </c>
      <c r="D17" s="18">
        <v>3</v>
      </c>
      <c r="E17" s="17">
        <v>4</v>
      </c>
      <c r="F17" s="18">
        <v>5</v>
      </c>
    </row>
    <row r="18" spans="1:6" ht="30.75" customHeight="1">
      <c r="A18" s="14"/>
      <c r="B18" s="49" t="s">
        <v>52</v>
      </c>
      <c r="C18" s="19" t="s">
        <v>53</v>
      </c>
      <c r="D18" s="51">
        <f>D20+D19</f>
        <v>0</v>
      </c>
      <c r="E18" s="51">
        <f>E20+E19</f>
        <v>0</v>
      </c>
      <c r="F18" s="51">
        <f>F20+F19</f>
        <v>0</v>
      </c>
    </row>
    <row r="19" spans="1:6" ht="30">
      <c r="A19" s="14"/>
      <c r="B19" s="50" t="s">
        <v>54</v>
      </c>
      <c r="C19" s="20" t="s">
        <v>55</v>
      </c>
      <c r="D19" s="52">
        <f>-'приложение 2'!C48</f>
        <v>-5667.9</v>
      </c>
      <c r="E19" s="52">
        <f>-'приложение 2'!D48</f>
        <v>-5124</v>
      </c>
      <c r="F19" s="52">
        <f>-'приложение 2'!E48</f>
        <v>-5127.1</v>
      </c>
    </row>
    <row r="20" spans="1:6" ht="30">
      <c r="A20" s="14"/>
      <c r="B20" s="50" t="s">
        <v>56</v>
      </c>
      <c r="C20" s="20" t="s">
        <v>57</v>
      </c>
      <c r="D20" s="52">
        <f>-D19</f>
        <v>5667.9</v>
      </c>
      <c r="E20" s="52">
        <f>-E19</f>
        <v>5124</v>
      </c>
      <c r="F20" s="52">
        <f>-F19</f>
        <v>5127.1</v>
      </c>
    </row>
    <row r="21" spans="1:6" ht="18.75" customHeight="1">
      <c r="A21" s="14"/>
      <c r="B21" s="17" t="s">
        <v>58</v>
      </c>
      <c r="C21" s="21"/>
      <c r="D21" s="53">
        <f>D18</f>
        <v>0</v>
      </c>
      <c r="E21" s="53">
        <f>E18</f>
        <v>0</v>
      </c>
      <c r="F21" s="53">
        <f>F18</f>
        <v>0</v>
      </c>
    </row>
    <row r="22" spans="3:6" ht="18.75">
      <c r="C22" s="22"/>
      <c r="D22" s="23"/>
      <c r="F22" s="251"/>
    </row>
    <row r="23" ht="18.75">
      <c r="C23" s="22"/>
    </row>
    <row r="24" ht="18.75">
      <c r="C24" s="22"/>
    </row>
    <row r="25" ht="18.75">
      <c r="C25" s="22"/>
    </row>
    <row r="26" ht="18.75">
      <c r="C26" s="22"/>
    </row>
    <row r="27" ht="18.75">
      <c r="C27" s="22"/>
    </row>
    <row r="28" ht="18.75">
      <c r="C28" s="22"/>
    </row>
    <row r="29" ht="18.75">
      <c r="C29" s="22"/>
    </row>
    <row r="30" ht="18.75">
      <c r="C30" s="22"/>
    </row>
    <row r="31" ht="18.75">
      <c r="C31" s="22"/>
    </row>
    <row r="32" ht="18.75">
      <c r="C32" s="22"/>
    </row>
    <row r="33" ht="18.75">
      <c r="C33" s="22"/>
    </row>
    <row r="34" ht="18.75">
      <c r="C34" s="22"/>
    </row>
    <row r="35" ht="18.75">
      <c r="C35" s="22"/>
    </row>
    <row r="36" ht="18.75">
      <c r="C36" s="22"/>
    </row>
    <row r="37" ht="18.75">
      <c r="C37" s="22"/>
    </row>
    <row r="38" ht="18.75">
      <c r="C38" s="22"/>
    </row>
    <row r="39" ht="18.75">
      <c r="C39" s="22"/>
    </row>
    <row r="40" ht="18.75">
      <c r="C40" s="22"/>
    </row>
    <row r="41" ht="18.75">
      <c r="C41" s="22"/>
    </row>
    <row r="42" ht="18.75">
      <c r="C42" s="22"/>
    </row>
    <row r="43" ht="18.75">
      <c r="C43" s="22"/>
    </row>
    <row r="44" ht="18.75">
      <c r="C44" s="22"/>
    </row>
    <row r="45" ht="18.75">
      <c r="C45" s="22"/>
    </row>
    <row r="46" ht="18.75">
      <c r="C46" s="22"/>
    </row>
    <row r="47" ht="18.75">
      <c r="C47" s="22"/>
    </row>
    <row r="48" ht="18.75">
      <c r="C48" s="22"/>
    </row>
    <row r="49" ht="18.75">
      <c r="C49" s="22"/>
    </row>
    <row r="50" ht="18.75">
      <c r="C50" s="22"/>
    </row>
    <row r="51" ht="18.75">
      <c r="C51" s="22"/>
    </row>
    <row r="52" ht="18.75">
      <c r="C52" s="22"/>
    </row>
    <row r="53" ht="18.75">
      <c r="C53" s="22"/>
    </row>
    <row r="54" ht="18.75">
      <c r="C54" s="22"/>
    </row>
    <row r="55" ht="18.75">
      <c r="C55" s="22"/>
    </row>
    <row r="56" ht="18.75">
      <c r="C56" s="22"/>
    </row>
    <row r="57" ht="18.75">
      <c r="C57" s="22"/>
    </row>
    <row r="58" ht="18.75">
      <c r="C58" s="22"/>
    </row>
    <row r="59" ht="18.75">
      <c r="C59" s="22"/>
    </row>
    <row r="60" ht="18.75">
      <c r="C60" s="22"/>
    </row>
    <row r="61" ht="18.75">
      <c r="C61" s="22"/>
    </row>
    <row r="62" ht="18.75">
      <c r="C62" s="22"/>
    </row>
    <row r="63" ht="18.75">
      <c r="C63" s="22"/>
    </row>
    <row r="64" ht="18.75">
      <c r="C64" s="22"/>
    </row>
    <row r="65" ht="18.75">
      <c r="C65" s="22"/>
    </row>
    <row r="66" ht="18.75">
      <c r="C66" s="22"/>
    </row>
    <row r="67" ht="18.75">
      <c r="C67" s="22"/>
    </row>
    <row r="68" ht="18.75">
      <c r="C68" s="22"/>
    </row>
    <row r="69" ht="18.75">
      <c r="C69" s="22"/>
    </row>
    <row r="70" ht="18.75">
      <c r="C70" s="22"/>
    </row>
    <row r="71" ht="18.75">
      <c r="C71" s="22"/>
    </row>
    <row r="72" ht="18.75">
      <c r="C72" s="22"/>
    </row>
    <row r="73" ht="18.75">
      <c r="C73" s="22"/>
    </row>
    <row r="74" ht="18.75">
      <c r="C74" s="22"/>
    </row>
    <row r="75" ht="18.75">
      <c r="C75" s="22"/>
    </row>
    <row r="76" ht="18.75">
      <c r="C76" s="22"/>
    </row>
    <row r="77" ht="18.75">
      <c r="C77" s="22"/>
    </row>
    <row r="78" ht="18.75">
      <c r="C78" s="22"/>
    </row>
    <row r="79" ht="18.75">
      <c r="C79" s="22"/>
    </row>
    <row r="80" ht="18.75">
      <c r="C80" s="22"/>
    </row>
    <row r="81" ht="18.75">
      <c r="C81" s="22"/>
    </row>
    <row r="82" ht="18.75">
      <c r="C82" s="22"/>
    </row>
    <row r="83" ht="18.75">
      <c r="C83" s="22"/>
    </row>
    <row r="84" ht="18.75">
      <c r="C84" s="22"/>
    </row>
    <row r="85" ht="18.75">
      <c r="C85" s="22"/>
    </row>
    <row r="86" ht="18.75">
      <c r="C86" s="22"/>
    </row>
    <row r="87" ht="18.75">
      <c r="C87" s="22"/>
    </row>
    <row r="88" ht="18.75">
      <c r="C88" s="22"/>
    </row>
    <row r="89" ht="18.75">
      <c r="C89" s="22"/>
    </row>
    <row r="90" ht="18.75">
      <c r="C90" s="22"/>
    </row>
    <row r="91" ht="18.75">
      <c r="C91" s="22"/>
    </row>
    <row r="92" ht="18.75">
      <c r="C92" s="22"/>
    </row>
    <row r="93" ht="18.75">
      <c r="C93" s="22"/>
    </row>
    <row r="94" ht="18.75">
      <c r="C94" s="22"/>
    </row>
    <row r="95" ht="18.75">
      <c r="C95" s="22"/>
    </row>
    <row r="96" ht="18.75">
      <c r="C96" s="22"/>
    </row>
    <row r="97" ht="18.75">
      <c r="C97" s="22"/>
    </row>
    <row r="98" ht="18.75">
      <c r="C98" s="22"/>
    </row>
    <row r="99" ht="18.75">
      <c r="C99" s="22"/>
    </row>
    <row r="100" ht="18.75">
      <c r="C100" s="22"/>
    </row>
    <row r="101" ht="18.75">
      <c r="C101" s="22"/>
    </row>
    <row r="102" ht="18.75">
      <c r="C102" s="22"/>
    </row>
    <row r="103" ht="18.75">
      <c r="C103" s="22"/>
    </row>
    <row r="104" ht="18.75">
      <c r="C104" s="22"/>
    </row>
    <row r="105" ht="18.75">
      <c r="C105" s="22"/>
    </row>
  </sheetData>
  <sheetProtection selectLockedCells="1" selectUnlockedCells="1"/>
  <mergeCells count="8">
    <mergeCell ref="D1:E1"/>
    <mergeCell ref="D2:E2"/>
    <mergeCell ref="D3:F3"/>
    <mergeCell ref="D15:F15"/>
    <mergeCell ref="A12:F12"/>
    <mergeCell ref="A13:F13"/>
    <mergeCell ref="B15:B16"/>
    <mergeCell ref="C15:C16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2"/>
  <sheetViews>
    <sheetView view="pageBreakPreview" zoomScaleSheetLayoutView="100" workbookViewId="0" topLeftCell="A5">
      <selection activeCell="J98" sqref="J98"/>
    </sheetView>
  </sheetViews>
  <sheetFormatPr defaultColWidth="9.140625" defaultRowHeight="12.75"/>
  <cols>
    <col min="1" max="1" width="23.8515625" style="30" customWidth="1"/>
    <col min="2" max="2" width="54.140625" style="29" customWidth="1"/>
    <col min="3" max="3" width="13.8515625" style="294" customWidth="1"/>
    <col min="4" max="4" width="16.57421875" style="116" customWidth="1"/>
    <col min="5" max="5" width="11.28125" style="116" customWidth="1"/>
    <col min="6" max="6" width="13.7109375" style="273" hidden="1" customWidth="1"/>
    <col min="7" max="7" width="11.8515625" style="273" hidden="1" customWidth="1"/>
    <col min="8" max="8" width="42.421875" style="264" hidden="1" customWidth="1"/>
    <col min="9" max="16384" width="9.140625" style="28" customWidth="1"/>
  </cols>
  <sheetData>
    <row r="1" spans="2:8" s="255" customFormat="1" ht="18.75" hidden="1">
      <c r="B1" s="256" t="s">
        <v>230</v>
      </c>
      <c r="C1" s="289" t="s">
        <v>231</v>
      </c>
      <c r="D1" s="295"/>
      <c r="E1" s="296"/>
      <c r="F1" s="89"/>
      <c r="G1" s="89"/>
      <c r="H1" s="263"/>
    </row>
    <row r="2" spans="2:8" s="255" customFormat="1" ht="18" customHeight="1" hidden="1">
      <c r="B2" s="257" t="s">
        <v>230</v>
      </c>
      <c r="C2" s="419" t="s">
        <v>32</v>
      </c>
      <c r="D2" s="419"/>
      <c r="E2" s="297"/>
      <c r="F2" s="89"/>
      <c r="G2" s="89"/>
      <c r="H2" s="263"/>
    </row>
    <row r="3" spans="2:8" s="255" customFormat="1" ht="22.5" customHeight="1" hidden="1">
      <c r="B3" s="256" t="s">
        <v>230</v>
      </c>
      <c r="C3" s="418" t="s">
        <v>245</v>
      </c>
      <c r="D3" s="418"/>
      <c r="E3" s="296"/>
      <c r="F3" s="89"/>
      <c r="G3" s="89"/>
      <c r="H3" s="263"/>
    </row>
    <row r="4" ht="15" hidden="1"/>
    <row r="5" spans="2:5" ht="15">
      <c r="B5" s="131"/>
      <c r="C5" s="428" t="s">
        <v>246</v>
      </c>
      <c r="D5" s="428"/>
      <c r="E5" s="194"/>
    </row>
    <row r="6" spans="2:5" ht="14.25" customHeight="1">
      <c r="B6" s="143"/>
      <c r="C6" s="420" t="s">
        <v>32</v>
      </c>
      <c r="D6" s="420"/>
      <c r="E6" s="194"/>
    </row>
    <row r="7" spans="2:5" ht="15">
      <c r="B7" s="131"/>
      <c r="C7" s="420" t="s">
        <v>178</v>
      </c>
      <c r="D7" s="420"/>
      <c r="E7" s="421"/>
    </row>
    <row r="8" spans="3:5" ht="15">
      <c r="C8" s="195" t="s">
        <v>247</v>
      </c>
      <c r="D8" s="196"/>
      <c r="E8" s="194"/>
    </row>
    <row r="9" spans="1:8" s="87" customFormat="1" ht="12" customHeight="1">
      <c r="A9" s="86"/>
      <c r="B9" s="46"/>
      <c r="C9" s="195"/>
      <c r="D9" s="298"/>
      <c r="E9" s="194"/>
      <c r="F9" s="274"/>
      <c r="G9" s="274"/>
      <c r="H9" s="265"/>
    </row>
    <row r="10" spans="1:8" s="87" customFormat="1" ht="11.25" customHeight="1" hidden="1">
      <c r="A10" s="24"/>
      <c r="B10" s="46"/>
      <c r="C10" s="195"/>
      <c r="D10" s="298"/>
      <c r="E10" s="194"/>
      <c r="F10" s="274"/>
      <c r="G10" s="274"/>
      <c r="H10" s="265"/>
    </row>
    <row r="11" spans="1:8" s="87" customFormat="1" ht="12.75" customHeight="1" hidden="1">
      <c r="A11" s="24"/>
      <c r="B11" s="46"/>
      <c r="C11" s="195"/>
      <c r="D11" s="298"/>
      <c r="E11" s="194"/>
      <c r="F11" s="274"/>
      <c r="G11" s="274"/>
      <c r="H11" s="265"/>
    </row>
    <row r="12" spans="1:8" s="87" customFormat="1" ht="13.5" customHeight="1" hidden="1">
      <c r="A12" s="24"/>
      <c r="B12" s="46"/>
      <c r="C12" s="196"/>
      <c r="D12" s="298"/>
      <c r="E12" s="194"/>
      <c r="F12" s="274"/>
      <c r="G12" s="274"/>
      <c r="H12" s="265"/>
    </row>
    <row r="13" spans="1:8" s="87" customFormat="1" ht="13.5" customHeight="1" hidden="1">
      <c r="A13" s="24"/>
      <c r="B13" s="46"/>
      <c r="C13" s="196"/>
      <c r="D13" s="298"/>
      <c r="E13" s="194"/>
      <c r="F13" s="274"/>
      <c r="G13" s="274"/>
      <c r="H13" s="265"/>
    </row>
    <row r="14" spans="1:4" ht="11.25" customHeight="1">
      <c r="A14" s="24"/>
      <c r="B14" s="46"/>
      <c r="C14" s="196"/>
      <c r="D14" s="298"/>
    </row>
    <row r="15" spans="1:5" ht="29.25" customHeight="1">
      <c r="A15" s="422" t="s">
        <v>248</v>
      </c>
      <c r="B15" s="422"/>
      <c r="C15" s="422"/>
      <c r="D15" s="422"/>
      <c r="E15" s="422"/>
    </row>
    <row r="16" spans="1:5" ht="12.75" customHeight="1">
      <c r="A16" s="422"/>
      <c r="B16" s="422"/>
      <c r="C16" s="422"/>
      <c r="D16" s="422"/>
      <c r="E16" s="422"/>
    </row>
    <row r="17" spans="1:3" ht="10.5" customHeight="1">
      <c r="A17" s="44"/>
      <c r="B17" s="44"/>
      <c r="C17" s="290"/>
    </row>
    <row r="18" spans="1:5" ht="17.25" customHeight="1">
      <c r="A18" s="426" t="s">
        <v>59</v>
      </c>
      <c r="B18" s="426" t="s">
        <v>60</v>
      </c>
      <c r="C18" s="423" t="s">
        <v>61</v>
      </c>
      <c r="D18" s="424"/>
      <c r="E18" s="425"/>
    </row>
    <row r="19" spans="1:8" ht="30" customHeight="1">
      <c r="A19" s="427"/>
      <c r="B19" s="427"/>
      <c r="C19" s="82" t="s">
        <v>122</v>
      </c>
      <c r="D19" s="170" t="s">
        <v>177</v>
      </c>
      <c r="E19" s="170" t="s">
        <v>249</v>
      </c>
      <c r="F19" s="275" t="s">
        <v>244</v>
      </c>
      <c r="G19" s="275" t="s">
        <v>235</v>
      </c>
      <c r="H19" s="287" t="s">
        <v>239</v>
      </c>
    </row>
    <row r="20" spans="1:8" ht="15" customHeight="1">
      <c r="A20" s="81">
        <v>1</v>
      </c>
      <c r="B20" s="81">
        <v>2</v>
      </c>
      <c r="C20" s="81">
        <v>3</v>
      </c>
      <c r="D20" s="81">
        <v>4</v>
      </c>
      <c r="E20" s="81">
        <v>5</v>
      </c>
      <c r="F20" s="276"/>
      <c r="G20" s="276"/>
      <c r="H20" s="266"/>
    </row>
    <row r="21" spans="1:8" ht="15.75" customHeight="1">
      <c r="A21" s="147" t="s">
        <v>62</v>
      </c>
      <c r="B21" s="118" t="s">
        <v>63</v>
      </c>
      <c r="C21" s="82">
        <f>C22+C24+C25+C26+C27+C28+C29+C30+C31+C32+C33</f>
        <v>2289</v>
      </c>
      <c r="D21" s="82">
        <f>D22+D24+D25+D26+D27+D28+D29+D30+D31+D32+D33</f>
        <v>1046</v>
      </c>
      <c r="E21" s="82">
        <f>E22+E24+E25+E26+E27+E28+E29+E30+E31+E32+E33</f>
        <v>1104</v>
      </c>
      <c r="F21" s="278" t="e">
        <f>F22+#REF!+F23+F27+F28+F29+#REF!+F30</f>
        <v>#REF!</v>
      </c>
      <c r="G21" s="279" t="e">
        <f>F21/C21*100</f>
        <v>#REF!</v>
      </c>
      <c r="H21" s="266"/>
    </row>
    <row r="22" spans="1:8" ht="82.5" customHeight="1">
      <c r="A22" s="145" t="s">
        <v>87</v>
      </c>
      <c r="B22" s="146" t="s">
        <v>86</v>
      </c>
      <c r="C22" s="106">
        <v>1588</v>
      </c>
      <c r="D22" s="106">
        <v>343</v>
      </c>
      <c r="E22" s="106">
        <v>380</v>
      </c>
      <c r="F22" s="279">
        <v>914.8</v>
      </c>
      <c r="G22" s="279">
        <f aca="true" t="shared" si="0" ref="G22:G48">F22/C22*100</f>
        <v>57.60705289672544</v>
      </c>
      <c r="H22" s="266" t="s">
        <v>236</v>
      </c>
    </row>
    <row r="23" spans="1:8" ht="15.75" customHeight="1">
      <c r="A23" s="101"/>
      <c r="B23" s="102" t="s">
        <v>112</v>
      </c>
      <c r="C23" s="103">
        <f>C24+C25+C26</f>
        <v>525</v>
      </c>
      <c r="D23" s="103">
        <f>D24+D25+D26</f>
        <v>531</v>
      </c>
      <c r="E23" s="103">
        <f>E24+E25+E26</f>
        <v>556</v>
      </c>
      <c r="F23" s="279">
        <f>F24+F25+F26</f>
        <v>89</v>
      </c>
      <c r="G23" s="279">
        <f t="shared" si="0"/>
        <v>16.952380952380953</v>
      </c>
      <c r="H23" s="266"/>
    </row>
    <row r="24" spans="1:8" ht="51" customHeight="1">
      <c r="A24" s="42" t="s">
        <v>85</v>
      </c>
      <c r="B24" s="41" t="s">
        <v>84</v>
      </c>
      <c r="C24" s="40">
        <v>159</v>
      </c>
      <c r="D24" s="40">
        <v>165</v>
      </c>
      <c r="E24" s="40">
        <v>190</v>
      </c>
      <c r="F24" s="279">
        <v>18.3</v>
      </c>
      <c r="G24" s="279">
        <f t="shared" si="0"/>
        <v>11.50943396226415</v>
      </c>
      <c r="H24" s="286" t="s">
        <v>242</v>
      </c>
    </row>
    <row r="25" spans="1:8" ht="45" customHeight="1">
      <c r="A25" s="42" t="s">
        <v>83</v>
      </c>
      <c r="B25" s="43" t="s">
        <v>82</v>
      </c>
      <c r="C25" s="40">
        <v>11</v>
      </c>
      <c r="D25" s="40">
        <v>11</v>
      </c>
      <c r="E25" s="40">
        <v>11</v>
      </c>
      <c r="F25" s="279">
        <v>8.4</v>
      </c>
      <c r="G25" s="279">
        <f t="shared" si="0"/>
        <v>76.36363636363637</v>
      </c>
      <c r="H25" s="277" t="s">
        <v>238</v>
      </c>
    </row>
    <row r="26" spans="1:8" ht="48.75" customHeight="1">
      <c r="A26" s="42" t="s">
        <v>81</v>
      </c>
      <c r="B26" s="43" t="s">
        <v>80</v>
      </c>
      <c r="C26" s="40">
        <v>355</v>
      </c>
      <c r="D26" s="40">
        <v>355</v>
      </c>
      <c r="E26" s="40">
        <v>355</v>
      </c>
      <c r="F26" s="279">
        <v>62.3</v>
      </c>
      <c r="G26" s="279">
        <f t="shared" si="0"/>
        <v>17.549295774647884</v>
      </c>
      <c r="H26" s="286" t="s">
        <v>242</v>
      </c>
    </row>
    <row r="27" spans="1:8" ht="80.25" customHeight="1">
      <c r="A27" s="42" t="s">
        <v>79</v>
      </c>
      <c r="B27" s="41" t="s">
        <v>78</v>
      </c>
      <c r="C27" s="40">
        <v>9</v>
      </c>
      <c r="D27" s="40">
        <v>10</v>
      </c>
      <c r="E27" s="40">
        <v>11</v>
      </c>
      <c r="F27" s="279">
        <v>6.7</v>
      </c>
      <c r="G27" s="279">
        <f t="shared" si="0"/>
        <v>74.44444444444444</v>
      </c>
      <c r="H27" s="267" t="s">
        <v>237</v>
      </c>
    </row>
    <row r="28" spans="1:8" ht="78" customHeight="1">
      <c r="A28" s="42" t="s">
        <v>169</v>
      </c>
      <c r="B28" s="41" t="s">
        <v>174</v>
      </c>
      <c r="C28" s="40">
        <v>22</v>
      </c>
      <c r="D28" s="40">
        <v>22</v>
      </c>
      <c r="E28" s="40">
        <v>22</v>
      </c>
      <c r="F28" s="279">
        <v>14.4</v>
      </c>
      <c r="G28" s="279">
        <f t="shared" si="0"/>
        <v>65.45454545454545</v>
      </c>
      <c r="H28" s="266" t="s">
        <v>240</v>
      </c>
    </row>
    <row r="29" spans="1:8" ht="51" customHeight="1">
      <c r="A29" s="104" t="s">
        <v>110</v>
      </c>
      <c r="B29" s="105" t="s">
        <v>111</v>
      </c>
      <c r="C29" s="40">
        <v>65</v>
      </c>
      <c r="D29" s="40">
        <v>65</v>
      </c>
      <c r="E29" s="40">
        <v>65</v>
      </c>
      <c r="F29" s="279">
        <v>41.9</v>
      </c>
      <c r="G29" s="279">
        <f t="shared" si="0"/>
        <v>64.46153846153845</v>
      </c>
      <c r="H29" s="266" t="s">
        <v>240</v>
      </c>
    </row>
    <row r="30" spans="1:8" ht="31.5" customHeight="1">
      <c r="A30" s="42" t="s">
        <v>172</v>
      </c>
      <c r="B30" s="138" t="s">
        <v>173</v>
      </c>
      <c r="C30" s="40">
        <v>80</v>
      </c>
      <c r="D30" s="40">
        <v>75</v>
      </c>
      <c r="E30" s="40">
        <v>70</v>
      </c>
      <c r="F30" s="279">
        <v>54.7</v>
      </c>
      <c r="G30" s="279">
        <f t="shared" si="0"/>
        <v>68.37500000000001</v>
      </c>
      <c r="H30" s="267" t="s">
        <v>243</v>
      </c>
    </row>
    <row r="31" spans="1:8" ht="102" customHeight="1" hidden="1">
      <c r="A31" s="136" t="s">
        <v>167</v>
      </c>
      <c r="B31" s="137" t="s">
        <v>168</v>
      </c>
      <c r="C31" s="106"/>
      <c r="D31" s="106"/>
      <c r="E31" s="106"/>
      <c r="F31" s="279"/>
      <c r="G31" s="279" t="e">
        <f t="shared" si="0"/>
        <v>#DIV/0!</v>
      </c>
      <c r="H31" s="266"/>
    </row>
    <row r="32" spans="1:8" ht="78.75" customHeight="1" hidden="1">
      <c r="A32" s="104" t="s">
        <v>170</v>
      </c>
      <c r="B32" s="105" t="s">
        <v>171</v>
      </c>
      <c r="C32" s="106"/>
      <c r="D32" s="106"/>
      <c r="E32" s="106"/>
      <c r="F32" s="279"/>
      <c r="G32" s="279" t="e">
        <f t="shared" si="0"/>
        <v>#DIV/0!</v>
      </c>
      <c r="H32" s="266"/>
    </row>
    <row r="33" spans="1:8" ht="42.75" customHeight="1" hidden="1">
      <c r="A33" s="104" t="s">
        <v>172</v>
      </c>
      <c r="B33" s="105" t="s">
        <v>173</v>
      </c>
      <c r="C33" s="106"/>
      <c r="D33" s="106"/>
      <c r="E33" s="106"/>
      <c r="F33" s="279"/>
      <c r="G33" s="279" t="e">
        <f t="shared" si="0"/>
        <v>#DIV/0!</v>
      </c>
      <c r="H33" s="266"/>
    </row>
    <row r="34" spans="1:8" s="39" customFormat="1" ht="15.75" customHeight="1">
      <c r="A34" s="117" t="s">
        <v>64</v>
      </c>
      <c r="B34" s="118" t="s">
        <v>65</v>
      </c>
      <c r="C34" s="119">
        <f>C35+C38+C41+C44+C46</f>
        <v>3378.9</v>
      </c>
      <c r="D34" s="119">
        <f>D35+D38+D41+D44+D46</f>
        <v>4078</v>
      </c>
      <c r="E34" s="119">
        <f>E35+E38+E41+E44+E46</f>
        <v>4023.1</v>
      </c>
      <c r="F34" s="280" t="e">
        <f>F35+F38+F41+F44+F46</f>
        <v>#REF!</v>
      </c>
      <c r="G34" s="279" t="e">
        <f t="shared" si="0"/>
        <v>#REF!</v>
      </c>
      <c r="H34" s="268"/>
    </row>
    <row r="35" spans="1:8" s="39" customFormat="1" ht="33.75" customHeight="1">
      <c r="A35" s="112"/>
      <c r="B35" s="110" t="s">
        <v>113</v>
      </c>
      <c r="C35" s="113">
        <f>C36+C37</f>
        <v>2580.8</v>
      </c>
      <c r="D35" s="113">
        <f>D36+D37</f>
        <v>3823.8</v>
      </c>
      <c r="E35" s="113">
        <f>E36+E37</f>
        <v>3765.8</v>
      </c>
      <c r="F35" s="281">
        <f>F36+F37</f>
        <v>1740.9</v>
      </c>
      <c r="G35" s="279">
        <f t="shared" si="0"/>
        <v>67.45582765034098</v>
      </c>
      <c r="H35" s="268"/>
    </row>
    <row r="36" spans="1:8" s="39" customFormat="1" ht="29.25" customHeight="1">
      <c r="A36" s="42" t="s">
        <v>257</v>
      </c>
      <c r="B36" s="109" t="s">
        <v>70</v>
      </c>
      <c r="C36" s="108">
        <v>1276.9</v>
      </c>
      <c r="D36" s="108">
        <v>2209.5</v>
      </c>
      <c r="E36" s="108">
        <v>2402.9</v>
      </c>
      <c r="F36" s="281">
        <v>699.4</v>
      </c>
      <c r="G36" s="279">
        <f t="shared" si="0"/>
        <v>54.77327903516328</v>
      </c>
      <c r="H36" s="268"/>
    </row>
    <row r="37" spans="1:13" s="39" customFormat="1" ht="32.25" customHeight="1">
      <c r="A37" s="42" t="s">
        <v>258</v>
      </c>
      <c r="B37" s="109" t="s">
        <v>98</v>
      </c>
      <c r="C37" s="108">
        <v>1303.9</v>
      </c>
      <c r="D37" s="108">
        <v>1614.3</v>
      </c>
      <c r="E37" s="108">
        <v>1362.9</v>
      </c>
      <c r="F37" s="281">
        <v>1041.5</v>
      </c>
      <c r="G37" s="279">
        <f t="shared" si="0"/>
        <v>79.87575734335455</v>
      </c>
      <c r="H37" s="269"/>
      <c r="I37" s="260"/>
      <c r="J37" s="260"/>
      <c r="K37" s="260"/>
      <c r="L37" s="260"/>
      <c r="M37" s="260"/>
    </row>
    <row r="38" spans="1:8" s="116" customFormat="1" ht="51.75" customHeight="1">
      <c r="A38" s="101"/>
      <c r="B38" s="110" t="s">
        <v>121</v>
      </c>
      <c r="C38" s="111">
        <f>C39+C40</f>
        <v>161.7</v>
      </c>
      <c r="D38" s="111">
        <f>D39+D40</f>
        <v>161.7</v>
      </c>
      <c r="E38" s="111">
        <f>E39+E40</f>
        <v>161.7</v>
      </c>
      <c r="F38" s="282">
        <f>F39</f>
        <v>190</v>
      </c>
      <c r="G38" s="279">
        <f t="shared" si="0"/>
        <v>117.50154607297465</v>
      </c>
      <c r="H38" s="270"/>
    </row>
    <row r="39" spans="1:8" s="116" customFormat="1" ht="33.75" customHeight="1">
      <c r="A39" s="42" t="s">
        <v>259</v>
      </c>
      <c r="B39" s="248" t="s">
        <v>166</v>
      </c>
      <c r="C39" s="108">
        <v>161.7</v>
      </c>
      <c r="D39" s="108">
        <v>161.7</v>
      </c>
      <c r="E39" s="108">
        <v>161.7</v>
      </c>
      <c r="F39" s="282">
        <v>190</v>
      </c>
      <c r="G39" s="279">
        <f t="shared" si="0"/>
        <v>117.50154607297465</v>
      </c>
      <c r="H39" s="271"/>
    </row>
    <row r="40" spans="1:8" s="116" customFormat="1" ht="48.75" customHeight="1" hidden="1">
      <c r="A40" s="148" t="s">
        <v>165</v>
      </c>
      <c r="B40" s="149" t="s">
        <v>166</v>
      </c>
      <c r="C40" s="108"/>
      <c r="D40" s="108"/>
      <c r="E40" s="108"/>
      <c r="F40" s="282"/>
      <c r="G40" s="279" t="e">
        <f t="shared" si="0"/>
        <v>#DIV/0!</v>
      </c>
      <c r="H40" s="270"/>
    </row>
    <row r="41" spans="1:8" s="39" customFormat="1" ht="32.25" customHeight="1">
      <c r="A41" s="101"/>
      <c r="B41" s="110" t="s">
        <v>114</v>
      </c>
      <c r="C41" s="111">
        <f>C42+C43</f>
        <v>92.5</v>
      </c>
      <c r="D41" s="111">
        <f>D42+D43</f>
        <v>92.5</v>
      </c>
      <c r="E41" s="111">
        <f>E42+E43</f>
        <v>95.60000000000001</v>
      </c>
      <c r="F41" s="281">
        <f>F42+F43</f>
        <v>64.7</v>
      </c>
      <c r="G41" s="279">
        <f t="shared" si="0"/>
        <v>69.94594594594595</v>
      </c>
      <c r="H41" s="268"/>
    </row>
    <row r="42" spans="1:8" s="39" customFormat="1" ht="51" customHeight="1">
      <c r="A42" s="128" t="s">
        <v>260</v>
      </c>
      <c r="B42" s="107" t="s">
        <v>71</v>
      </c>
      <c r="C42" s="300">
        <v>92.1</v>
      </c>
      <c r="D42" s="300">
        <v>92.1</v>
      </c>
      <c r="E42" s="300">
        <v>95.2</v>
      </c>
      <c r="F42" s="281">
        <v>64.3</v>
      </c>
      <c r="G42" s="279">
        <f t="shared" si="0"/>
        <v>69.81541802388708</v>
      </c>
      <c r="H42" s="268"/>
    </row>
    <row r="43" spans="1:8" s="39" customFormat="1" ht="48.75" customHeight="1">
      <c r="A43" s="128" t="s">
        <v>261</v>
      </c>
      <c r="B43" s="107" t="s">
        <v>72</v>
      </c>
      <c r="C43" s="108">
        <v>0.4</v>
      </c>
      <c r="D43" s="108">
        <v>0.4</v>
      </c>
      <c r="E43" s="108">
        <v>0.4</v>
      </c>
      <c r="F43" s="281">
        <v>0.4</v>
      </c>
      <c r="G43" s="279">
        <f t="shared" si="0"/>
        <v>100</v>
      </c>
      <c r="H43" s="268"/>
    </row>
    <row r="44" spans="1:8" s="39" customFormat="1" ht="15.75" customHeight="1">
      <c r="A44" s="114"/>
      <c r="B44" s="115" t="s">
        <v>115</v>
      </c>
      <c r="C44" s="111">
        <f>C45</f>
        <v>531.9</v>
      </c>
      <c r="D44" s="111">
        <f>D45</f>
        <v>0</v>
      </c>
      <c r="E44" s="111">
        <f>E45</f>
        <v>0</v>
      </c>
      <c r="F44" s="281" t="e">
        <f>F45+#REF!</f>
        <v>#REF!</v>
      </c>
      <c r="G44" s="279" t="e">
        <f t="shared" si="0"/>
        <v>#REF!</v>
      </c>
      <c r="H44" s="268"/>
    </row>
    <row r="45" spans="1:8" s="156" customFormat="1" ht="77.25" customHeight="1">
      <c r="A45" s="128" t="s">
        <v>262</v>
      </c>
      <c r="B45" s="246" t="s">
        <v>99</v>
      </c>
      <c r="C45" s="108">
        <v>531.9</v>
      </c>
      <c r="D45" s="108">
        <v>0</v>
      </c>
      <c r="E45" s="108">
        <v>0</v>
      </c>
      <c r="F45" s="283">
        <v>107.3</v>
      </c>
      <c r="G45" s="279">
        <f t="shared" si="0"/>
        <v>20.172964843015606</v>
      </c>
      <c r="H45" s="272"/>
    </row>
    <row r="46" spans="1:8" s="39" customFormat="1" ht="18.75" customHeight="1">
      <c r="A46" s="128"/>
      <c r="B46" s="133" t="s">
        <v>162</v>
      </c>
      <c r="C46" s="111">
        <f>C47</f>
        <v>12</v>
      </c>
      <c r="D46" s="111">
        <f>D47</f>
        <v>0</v>
      </c>
      <c r="E46" s="111">
        <f>E47</f>
        <v>0</v>
      </c>
      <c r="F46" s="281">
        <f>F47</f>
        <v>15</v>
      </c>
      <c r="G46" s="279">
        <f t="shared" si="0"/>
        <v>125</v>
      </c>
      <c r="H46" s="268"/>
    </row>
    <row r="47" spans="1:8" s="39" customFormat="1" ht="51" customHeight="1">
      <c r="A47" s="128" t="s">
        <v>263</v>
      </c>
      <c r="B47" s="134" t="s">
        <v>161</v>
      </c>
      <c r="C47" s="108">
        <v>12</v>
      </c>
      <c r="D47" s="108">
        <v>0</v>
      </c>
      <c r="E47" s="108">
        <v>0</v>
      </c>
      <c r="F47" s="281">
        <v>15</v>
      </c>
      <c r="G47" s="279">
        <f t="shared" si="0"/>
        <v>125</v>
      </c>
      <c r="H47" s="288" t="s">
        <v>241</v>
      </c>
    </row>
    <row r="48" spans="1:8" s="39" customFormat="1" ht="16.5" customHeight="1">
      <c r="A48" s="120"/>
      <c r="B48" s="121" t="s">
        <v>66</v>
      </c>
      <c r="C48" s="122">
        <f>C21+C34</f>
        <v>5667.9</v>
      </c>
      <c r="D48" s="122">
        <f>D21+D34</f>
        <v>5124</v>
      </c>
      <c r="E48" s="122">
        <f>E21+E34</f>
        <v>5127.1</v>
      </c>
      <c r="F48" s="280" t="e">
        <f>F21+F34</f>
        <v>#REF!</v>
      </c>
      <c r="G48" s="279" t="e">
        <f t="shared" si="0"/>
        <v>#REF!</v>
      </c>
      <c r="H48" s="268"/>
    </row>
    <row r="49" spans="1:5" ht="12.75" customHeight="1">
      <c r="A49" s="83"/>
      <c r="B49" s="84"/>
      <c r="C49" s="85"/>
      <c r="E49" s="299"/>
    </row>
    <row r="50" spans="1:3" ht="12.75" customHeight="1">
      <c r="A50" s="34"/>
      <c r="B50" s="38"/>
      <c r="C50" s="291"/>
    </row>
    <row r="51" spans="1:3" ht="12.75" customHeight="1">
      <c r="A51" s="34"/>
      <c r="B51" s="38"/>
      <c r="C51" s="291"/>
    </row>
    <row r="52" spans="1:3" ht="12.75" customHeight="1">
      <c r="A52" s="34"/>
      <c r="B52" s="38"/>
      <c r="C52" s="291"/>
    </row>
    <row r="53" spans="1:3" ht="12.75" customHeight="1">
      <c r="A53" s="34"/>
      <c r="B53" s="38"/>
      <c r="C53" s="291"/>
    </row>
    <row r="54" spans="1:3" ht="12.75" customHeight="1">
      <c r="A54" s="34"/>
      <c r="B54" s="38"/>
      <c r="C54" s="291"/>
    </row>
    <row r="55" spans="1:3" ht="12.75" customHeight="1">
      <c r="A55" s="34"/>
      <c r="B55" s="38"/>
      <c r="C55" s="291"/>
    </row>
    <row r="56" spans="1:3" ht="12.75" customHeight="1">
      <c r="A56" s="34"/>
      <c r="B56" s="38"/>
      <c r="C56" s="291"/>
    </row>
    <row r="57" spans="1:3" ht="12.75" customHeight="1">
      <c r="A57" s="34"/>
      <c r="B57" s="38"/>
      <c r="C57" s="291"/>
    </row>
    <row r="58" spans="1:3" ht="12.75" customHeight="1">
      <c r="A58" s="34"/>
      <c r="B58" s="38"/>
      <c r="C58" s="291"/>
    </row>
    <row r="59" spans="1:3" ht="12.75" customHeight="1">
      <c r="A59" s="34"/>
      <c r="B59" s="38"/>
      <c r="C59" s="291"/>
    </row>
    <row r="60" spans="1:3" ht="12.75" customHeight="1">
      <c r="A60" s="34"/>
      <c r="B60" s="38"/>
      <c r="C60" s="291"/>
    </row>
    <row r="61" spans="1:3" ht="12.75" customHeight="1">
      <c r="A61" s="34"/>
      <c r="B61" s="38"/>
      <c r="C61" s="291"/>
    </row>
    <row r="62" spans="1:3" ht="12.75" customHeight="1">
      <c r="A62" s="34"/>
      <c r="B62" s="38"/>
      <c r="C62" s="291"/>
    </row>
    <row r="63" spans="1:3" ht="12.75" customHeight="1">
      <c r="A63" s="34"/>
      <c r="B63" s="36"/>
      <c r="C63" s="292"/>
    </row>
    <row r="64" spans="1:3" ht="21.75" customHeight="1">
      <c r="A64" s="34"/>
      <c r="B64" s="37"/>
      <c r="C64" s="291"/>
    </row>
    <row r="65" spans="1:3" ht="12.75" customHeight="1">
      <c r="A65" s="34"/>
      <c r="B65" s="36"/>
      <c r="C65" s="292"/>
    </row>
    <row r="66" spans="1:3" ht="12.75" customHeight="1">
      <c r="A66" s="34"/>
      <c r="B66" s="35"/>
      <c r="C66" s="291"/>
    </row>
    <row r="67" spans="1:3" ht="12.75" customHeight="1">
      <c r="A67" s="34"/>
      <c r="B67" s="33"/>
      <c r="C67" s="291"/>
    </row>
    <row r="68" spans="1:3" ht="15">
      <c r="A68" s="32"/>
      <c r="B68" s="31"/>
      <c r="C68" s="293"/>
    </row>
    <row r="69" spans="1:3" ht="15">
      <c r="A69" s="32"/>
      <c r="B69" s="31"/>
      <c r="C69" s="293"/>
    </row>
    <row r="70" spans="1:3" ht="15">
      <c r="A70" s="32"/>
      <c r="B70" s="31"/>
      <c r="C70" s="293"/>
    </row>
    <row r="71" spans="1:3" ht="15">
      <c r="A71" s="32"/>
      <c r="B71" s="31"/>
      <c r="C71" s="293"/>
    </row>
    <row r="72" spans="1:3" ht="15">
      <c r="A72" s="32"/>
      <c r="B72" s="31"/>
      <c r="C72" s="293"/>
    </row>
  </sheetData>
  <sheetProtection/>
  <mergeCells count="9">
    <mergeCell ref="C3:D3"/>
    <mergeCell ref="C2:D2"/>
    <mergeCell ref="C7:E7"/>
    <mergeCell ref="A15:E16"/>
    <mergeCell ref="C18:E18"/>
    <mergeCell ref="A18:A19"/>
    <mergeCell ref="B18:B19"/>
    <mergeCell ref="C5:D5"/>
    <mergeCell ref="C6:D6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view="pageBreakPreview" zoomScaleNormal="75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73.57421875" style="3" customWidth="1"/>
    <col min="2" max="2" width="14.28125" style="3" customWidth="1"/>
    <col min="3" max="3" width="13.00390625" style="3" customWidth="1"/>
    <col min="4" max="4" width="14.7109375" style="154" customWidth="1"/>
    <col min="5" max="5" width="12.00390625" style="3" customWidth="1"/>
    <col min="6" max="6" width="16.00390625" style="3" customWidth="1"/>
    <col min="7" max="16384" width="9.140625" style="3" customWidth="1"/>
  </cols>
  <sheetData>
    <row r="1" spans="2:6" s="4" customFormat="1" ht="15">
      <c r="B1" s="46"/>
      <c r="C1" s="46"/>
      <c r="D1" s="409" t="s">
        <v>269</v>
      </c>
      <c r="E1" s="409"/>
      <c r="F1" s="87"/>
    </row>
    <row r="2" spans="2:6" s="4" customFormat="1" ht="15">
      <c r="B2" s="46"/>
      <c r="C2" s="46"/>
      <c r="D2" s="410" t="s">
        <v>32</v>
      </c>
      <c r="E2" s="410"/>
      <c r="F2" s="87"/>
    </row>
    <row r="3" spans="2:6" s="4" customFormat="1" ht="15">
      <c r="B3" s="46"/>
      <c r="C3" s="46"/>
      <c r="D3" s="410" t="s">
        <v>178</v>
      </c>
      <c r="E3" s="410"/>
      <c r="F3" s="411"/>
    </row>
    <row r="4" spans="2:6" s="4" customFormat="1" ht="15">
      <c r="B4" s="46"/>
      <c r="C4" s="45"/>
      <c r="D4" s="195" t="s">
        <v>247</v>
      </c>
      <c r="E4" s="45"/>
      <c r="F4" s="87"/>
    </row>
    <row r="5" spans="2:4" s="4" customFormat="1" ht="15">
      <c r="B5" s="129"/>
      <c r="C5" s="129"/>
      <c r="D5" s="195"/>
    </row>
    <row r="6" spans="2:4" s="4" customFormat="1" ht="15">
      <c r="B6" s="129"/>
      <c r="C6" s="129"/>
      <c r="D6" s="157"/>
    </row>
    <row r="7" spans="1:6" ht="18.75">
      <c r="A7" s="429" t="s">
        <v>31</v>
      </c>
      <c r="B7" s="430"/>
      <c r="C7" s="430"/>
      <c r="D7" s="430"/>
      <c r="E7" s="431"/>
      <c r="F7" s="411"/>
    </row>
    <row r="8" spans="1:6" ht="18.75">
      <c r="A8" s="432" t="s">
        <v>270</v>
      </c>
      <c r="B8" s="432"/>
      <c r="C8" s="432"/>
      <c r="D8" s="432"/>
      <c r="E8" s="431"/>
      <c r="F8" s="411"/>
    </row>
    <row r="9" spans="1:5" ht="9" customHeight="1">
      <c r="A9" s="10"/>
      <c r="B9" s="10"/>
      <c r="C9" s="10"/>
      <c r="D9" s="55"/>
      <c r="E9" s="9"/>
    </row>
    <row r="10" spans="1:6" ht="18">
      <c r="A10" s="436" t="s">
        <v>10</v>
      </c>
      <c r="B10" s="436" t="s">
        <v>1</v>
      </c>
      <c r="C10" s="436" t="s">
        <v>11</v>
      </c>
      <c r="D10" s="433" t="s">
        <v>61</v>
      </c>
      <c r="E10" s="434"/>
      <c r="F10" s="435"/>
    </row>
    <row r="11" spans="1:6" ht="18">
      <c r="A11" s="437"/>
      <c r="B11" s="437"/>
      <c r="C11" s="437"/>
      <c r="D11" s="82" t="s">
        <v>122</v>
      </c>
      <c r="E11" s="123" t="s">
        <v>177</v>
      </c>
      <c r="F11" s="123" t="s">
        <v>249</v>
      </c>
    </row>
    <row r="12" spans="1:6" ht="18">
      <c r="A12" s="71">
        <v>1</v>
      </c>
      <c r="B12" s="72">
        <v>2</v>
      </c>
      <c r="C12" s="72">
        <v>3</v>
      </c>
      <c r="D12" s="73">
        <v>4</v>
      </c>
      <c r="E12" s="73">
        <v>5</v>
      </c>
      <c r="F12" s="73">
        <v>6</v>
      </c>
    </row>
    <row r="13" spans="1:6" ht="18">
      <c r="A13" s="66" t="s">
        <v>2</v>
      </c>
      <c r="B13" s="74">
        <v>1</v>
      </c>
      <c r="C13" s="74">
        <v>0</v>
      </c>
      <c r="D13" s="75">
        <f>D14+D15+D16+D17+D18</f>
        <v>4156.1</v>
      </c>
      <c r="E13" s="75">
        <f>E14+E15+E16+E17+E18</f>
        <v>3728.5000000000005</v>
      </c>
      <c r="F13" s="75">
        <f>F14+F15+F16+F17+F18</f>
        <v>3689.7000000000003</v>
      </c>
    </row>
    <row r="14" spans="1:6" ht="31.5">
      <c r="A14" s="54" t="s">
        <v>3</v>
      </c>
      <c r="B14" s="74">
        <v>1</v>
      </c>
      <c r="C14" s="74">
        <v>2</v>
      </c>
      <c r="D14" s="76">
        <f>'приложение 6'!J14</f>
        <v>593.3</v>
      </c>
      <c r="E14" s="76">
        <f>'приложение 6'!K14</f>
        <v>624.5</v>
      </c>
      <c r="F14" s="76">
        <f>'приложение 6'!L14</f>
        <v>624.5</v>
      </c>
    </row>
    <row r="15" spans="1:6" ht="47.25">
      <c r="A15" s="77" t="s">
        <v>12</v>
      </c>
      <c r="B15" s="74">
        <v>1</v>
      </c>
      <c r="C15" s="74">
        <v>4</v>
      </c>
      <c r="D15" s="76">
        <f>'приложение 6'!J20</f>
        <v>3255.2</v>
      </c>
      <c r="E15" s="76">
        <f>'приложение 6'!K20</f>
        <v>3048.6000000000004</v>
      </c>
      <c r="F15" s="76">
        <f>'приложение 6'!L20</f>
        <v>3014.8</v>
      </c>
    </row>
    <row r="16" spans="1:6" ht="31.5">
      <c r="A16" s="77" t="s">
        <v>25</v>
      </c>
      <c r="B16" s="74">
        <v>1</v>
      </c>
      <c r="C16" s="74">
        <v>6</v>
      </c>
      <c r="D16" s="76">
        <f>'приложение 6'!J44</f>
        <v>35.6</v>
      </c>
      <c r="E16" s="76">
        <f>'приложение 6'!K44</f>
        <v>0</v>
      </c>
      <c r="F16" s="76">
        <f>'приложение 6'!L44</f>
        <v>0</v>
      </c>
    </row>
    <row r="17" spans="1:6" ht="18">
      <c r="A17" s="65" t="s">
        <v>4</v>
      </c>
      <c r="B17" s="74">
        <v>1</v>
      </c>
      <c r="C17" s="74">
        <v>11</v>
      </c>
      <c r="D17" s="76">
        <f>'приложение 6'!J48</f>
        <v>2</v>
      </c>
      <c r="E17" s="76">
        <f>'приложение 6'!K48</f>
        <v>5</v>
      </c>
      <c r="F17" s="76">
        <f>'приложение 6'!L48</f>
        <v>5</v>
      </c>
    </row>
    <row r="18" spans="1:6" ht="18">
      <c r="A18" s="65" t="s">
        <v>5</v>
      </c>
      <c r="B18" s="74">
        <v>1</v>
      </c>
      <c r="C18" s="74">
        <v>13</v>
      </c>
      <c r="D18" s="76">
        <f>'приложение 6'!J51</f>
        <v>270</v>
      </c>
      <c r="E18" s="76">
        <f>'приложение 6'!K51</f>
        <v>50.4</v>
      </c>
      <c r="F18" s="76">
        <f>'приложение 6'!L51</f>
        <v>45.4</v>
      </c>
    </row>
    <row r="19" spans="1:6" ht="18">
      <c r="A19" s="6" t="s">
        <v>13</v>
      </c>
      <c r="B19" s="2">
        <v>2</v>
      </c>
      <c r="C19" s="2">
        <v>0</v>
      </c>
      <c r="D19" s="75">
        <f>'приложение 6'!J64</f>
        <v>92.1</v>
      </c>
      <c r="E19" s="75">
        <f>'приложение 6'!K64</f>
        <v>92.1</v>
      </c>
      <c r="F19" s="75">
        <f>'приложение 6'!L64</f>
        <v>95.2</v>
      </c>
    </row>
    <row r="20" spans="1:6" ht="18">
      <c r="A20" s="8" t="s">
        <v>14</v>
      </c>
      <c r="B20" s="2">
        <v>2</v>
      </c>
      <c r="C20" s="2">
        <v>3</v>
      </c>
      <c r="D20" s="76">
        <f>'приложение 6'!J65</f>
        <v>92.1</v>
      </c>
      <c r="E20" s="76">
        <f>'приложение 6'!K65</f>
        <v>92.1</v>
      </c>
      <c r="F20" s="76">
        <f>'приложение 6'!L65</f>
        <v>95.2</v>
      </c>
    </row>
    <row r="21" spans="1:6" ht="31.5">
      <c r="A21" s="6" t="s">
        <v>6</v>
      </c>
      <c r="B21" s="2">
        <v>3</v>
      </c>
      <c r="C21" s="2">
        <v>0</v>
      </c>
      <c r="D21" s="75">
        <f>'приложение 6'!J71</f>
        <v>10</v>
      </c>
      <c r="E21" s="75">
        <f>'приложение 6'!K71</f>
        <v>90</v>
      </c>
      <c r="F21" s="75">
        <f>'приложение 6'!L71</f>
        <v>80</v>
      </c>
    </row>
    <row r="22" spans="1:6" ht="18">
      <c r="A22" s="8" t="s">
        <v>15</v>
      </c>
      <c r="B22" s="2">
        <v>3</v>
      </c>
      <c r="C22" s="2">
        <v>10</v>
      </c>
      <c r="D22" s="76">
        <f>'приложение 6'!J72</f>
        <v>10</v>
      </c>
      <c r="E22" s="76">
        <f>'приложение 6'!K72</f>
        <v>90</v>
      </c>
      <c r="F22" s="76">
        <f>'приложение 6'!L72</f>
        <v>80</v>
      </c>
    </row>
    <row r="23" spans="1:6" ht="18">
      <c r="A23" s="6" t="s">
        <v>7</v>
      </c>
      <c r="B23" s="2">
        <v>5</v>
      </c>
      <c r="C23" s="2">
        <v>0</v>
      </c>
      <c r="D23" s="75">
        <f>D24+D25+D26</f>
        <v>873.3</v>
      </c>
      <c r="E23" s="75">
        <f>E24+E25+E26</f>
        <v>654.4</v>
      </c>
      <c r="F23" s="75">
        <f>F24+F25+F26</f>
        <v>585.2</v>
      </c>
    </row>
    <row r="24" spans="1:6" ht="18">
      <c r="A24" s="8" t="s">
        <v>75</v>
      </c>
      <c r="B24" s="2">
        <v>5</v>
      </c>
      <c r="C24" s="2">
        <v>1</v>
      </c>
      <c r="D24" s="76">
        <f>'приложение 6'!J82</f>
        <v>443.9</v>
      </c>
      <c r="E24" s="76">
        <f>'приложение 6'!K82</f>
        <v>75</v>
      </c>
      <c r="F24" s="76">
        <f>'приложение 6'!L82</f>
        <v>70</v>
      </c>
    </row>
    <row r="25" spans="1:6" ht="18">
      <c r="A25" s="8" t="s">
        <v>101</v>
      </c>
      <c r="B25" s="2">
        <v>5</v>
      </c>
      <c r="C25" s="2">
        <v>2</v>
      </c>
      <c r="D25" s="76">
        <f>'приложение 6'!J90</f>
        <v>168</v>
      </c>
      <c r="E25" s="76">
        <f>'приложение 6'!K90</f>
        <v>0</v>
      </c>
      <c r="F25" s="76">
        <f>'приложение 6'!L90</f>
        <v>0</v>
      </c>
    </row>
    <row r="26" spans="1:6" ht="18">
      <c r="A26" s="8" t="s">
        <v>8</v>
      </c>
      <c r="B26" s="2">
        <v>5</v>
      </c>
      <c r="C26" s="2">
        <v>3</v>
      </c>
      <c r="D26" s="76">
        <f>'приложение 6'!J94</f>
        <v>261.4</v>
      </c>
      <c r="E26" s="76">
        <f>'приложение 6'!K94</f>
        <v>579.4</v>
      </c>
      <c r="F26" s="76">
        <f>'приложение 6'!L94</f>
        <v>515.2</v>
      </c>
    </row>
    <row r="27" spans="1:6" ht="18">
      <c r="A27" s="6" t="s">
        <v>43</v>
      </c>
      <c r="B27" s="2">
        <v>7</v>
      </c>
      <c r="C27" s="2">
        <v>0</v>
      </c>
      <c r="D27" s="75">
        <f>'приложение 6'!J127</f>
        <v>4.4</v>
      </c>
      <c r="E27" s="75">
        <f>'приложение 6'!K127</f>
        <v>0</v>
      </c>
      <c r="F27" s="75">
        <f>'приложение 6'!L127</f>
        <v>0</v>
      </c>
    </row>
    <row r="28" spans="1:6" ht="18">
      <c r="A28" s="8" t="s">
        <v>42</v>
      </c>
      <c r="B28" s="2">
        <v>7</v>
      </c>
      <c r="C28" s="2">
        <v>7</v>
      </c>
      <c r="D28" s="76">
        <f>'приложение 6'!J128</f>
        <v>4.4</v>
      </c>
      <c r="E28" s="76">
        <f>'приложение 6'!K128</f>
        <v>0</v>
      </c>
      <c r="F28" s="76">
        <f>'приложение 6'!L128</f>
        <v>0</v>
      </c>
    </row>
    <row r="29" spans="1:6" ht="18">
      <c r="A29" s="6" t="s">
        <v>16</v>
      </c>
      <c r="B29" s="2">
        <v>8</v>
      </c>
      <c r="C29" s="2">
        <v>0</v>
      </c>
      <c r="D29" s="75">
        <f>'приложение 6'!J133</f>
        <v>100</v>
      </c>
      <c r="E29" s="75">
        <f>'приложение 6'!K133</f>
        <v>0</v>
      </c>
      <c r="F29" s="75">
        <f>'приложение 6'!L133</f>
        <v>0</v>
      </c>
    </row>
    <row r="30" spans="1:6" ht="21" customHeight="1">
      <c r="A30" s="54" t="s">
        <v>234</v>
      </c>
      <c r="B30" s="2">
        <v>8</v>
      </c>
      <c r="C30" s="2">
        <v>4</v>
      </c>
      <c r="D30" s="76">
        <f>'приложение 6'!J134</f>
        <v>100</v>
      </c>
      <c r="E30" s="76">
        <f>'приложение 6'!K134</f>
        <v>0</v>
      </c>
      <c r="F30" s="76">
        <f>'приложение 6'!L134</f>
        <v>0</v>
      </c>
    </row>
    <row r="31" spans="1:6" ht="18">
      <c r="A31" s="6" t="s">
        <v>9</v>
      </c>
      <c r="B31" s="2">
        <v>10</v>
      </c>
      <c r="C31" s="2">
        <v>0</v>
      </c>
      <c r="D31" s="75">
        <f>'приложение 6'!J141</f>
        <v>432</v>
      </c>
      <c r="E31" s="75">
        <f>'приложение 6'!K141</f>
        <v>432</v>
      </c>
      <c r="F31" s="75">
        <f>'приложение 6'!L141</f>
        <v>432</v>
      </c>
    </row>
    <row r="32" spans="1:6" ht="18">
      <c r="A32" s="8" t="s">
        <v>30</v>
      </c>
      <c r="B32" s="2">
        <v>10</v>
      </c>
      <c r="C32" s="2">
        <v>1</v>
      </c>
      <c r="D32" s="76">
        <f>'приложение 6'!J142</f>
        <v>432</v>
      </c>
      <c r="E32" s="76">
        <f>'приложение 6'!K142</f>
        <v>432</v>
      </c>
      <c r="F32" s="76">
        <f>'приложение 6'!L142</f>
        <v>432</v>
      </c>
    </row>
    <row r="33" spans="1:6" s="225" customFormat="1" ht="18">
      <c r="A33" s="62" t="s">
        <v>34</v>
      </c>
      <c r="B33" s="234">
        <v>11</v>
      </c>
      <c r="C33" s="234">
        <v>1</v>
      </c>
      <c r="D33" s="75">
        <f>'приложение 6'!J147</f>
        <v>0</v>
      </c>
      <c r="E33" s="75">
        <f>'приложение 6'!K147</f>
        <v>2</v>
      </c>
      <c r="F33" s="75">
        <f>'приложение 6'!L147</f>
        <v>0</v>
      </c>
    </row>
    <row r="34" spans="1:6" s="150" customFormat="1" ht="18">
      <c r="A34" s="54" t="s">
        <v>46</v>
      </c>
      <c r="B34" s="74">
        <v>11</v>
      </c>
      <c r="C34" s="74">
        <v>1</v>
      </c>
      <c r="D34" s="76">
        <f>'приложение 6'!J147</f>
        <v>0</v>
      </c>
      <c r="E34" s="76">
        <f>'приложение 6'!K147</f>
        <v>2</v>
      </c>
      <c r="F34" s="76">
        <f>'приложение 6'!L147</f>
        <v>0</v>
      </c>
    </row>
    <row r="35" spans="1:6" s="225" customFormat="1" ht="18">
      <c r="A35" s="62" t="s">
        <v>220</v>
      </c>
      <c r="B35" s="234"/>
      <c r="C35" s="234"/>
      <c r="D35" s="75">
        <f>D37-D36</f>
        <v>5667.900000000001</v>
      </c>
      <c r="E35" s="75">
        <f>E37-E36</f>
        <v>4999</v>
      </c>
      <c r="F35" s="75">
        <f>F37-F36</f>
        <v>4882.1</v>
      </c>
    </row>
    <row r="36" spans="1:6" s="150" customFormat="1" ht="18">
      <c r="A36" s="68" t="s">
        <v>128</v>
      </c>
      <c r="B36" s="234"/>
      <c r="C36" s="234"/>
      <c r="D36" s="75">
        <f>'приложение 6'!J155</f>
        <v>0</v>
      </c>
      <c r="E36" s="75">
        <f>'приложение 6'!K155</f>
        <v>125</v>
      </c>
      <c r="F36" s="75">
        <f>'приложение 6'!L155</f>
        <v>245</v>
      </c>
    </row>
    <row r="37" spans="1:6" ht="18">
      <c r="A37" s="6" t="s">
        <v>17</v>
      </c>
      <c r="B37" s="7"/>
      <c r="C37" s="7"/>
      <c r="D37" s="75">
        <f>D13+D19+D21+D23+D27+D29+D31+D33</f>
        <v>5667.900000000001</v>
      </c>
      <c r="E37" s="75">
        <f>E13+E19+E21+E23+E27+E29+E31+E33+E36</f>
        <v>5124</v>
      </c>
      <c r="F37" s="75">
        <f>F13+F19+F21+F23+F27+F29+F31+F33+F36</f>
        <v>5127.1</v>
      </c>
    </row>
    <row r="38" spans="4:6" ht="18">
      <c r="D38" s="80"/>
      <c r="F38" s="252"/>
    </row>
  </sheetData>
  <sheetProtection/>
  <mergeCells count="9">
    <mergeCell ref="D1:E1"/>
    <mergeCell ref="D2:E2"/>
    <mergeCell ref="D3:F3"/>
    <mergeCell ref="A7:F7"/>
    <mergeCell ref="A8:F8"/>
    <mergeCell ref="D10:F10"/>
    <mergeCell ref="A10:A11"/>
    <mergeCell ref="B10:B11"/>
    <mergeCell ref="C10:C11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63"/>
  <sheetViews>
    <sheetView view="pageBreakPreview" zoomScale="90" zoomScaleSheetLayoutView="90" zoomScalePageLayoutView="0" workbookViewId="0" topLeftCell="A10">
      <selection activeCell="B145" sqref="B145"/>
    </sheetView>
  </sheetViews>
  <sheetFormatPr defaultColWidth="9.140625" defaultRowHeight="12.75"/>
  <cols>
    <col min="1" max="1" width="68.57421875" style="165" customWidth="1"/>
    <col min="2" max="2" width="6.421875" style="165" customWidth="1"/>
    <col min="3" max="3" width="5.8515625" style="165" customWidth="1"/>
    <col min="4" max="4" width="5.7109375" style="165" customWidth="1"/>
    <col min="5" max="5" width="6.57421875" style="165" customWidth="1"/>
    <col min="6" max="6" width="4.8515625" style="165" customWidth="1"/>
    <col min="7" max="7" width="4.8515625" style="191" customWidth="1"/>
    <col min="8" max="8" width="11.7109375" style="192" customWidth="1"/>
    <col min="9" max="9" width="7.7109375" style="192" customWidth="1"/>
    <col min="10" max="10" width="14.00390625" style="192" customWidth="1"/>
    <col min="11" max="11" width="12.421875" style="139" customWidth="1"/>
    <col min="12" max="12" width="12.28125" style="139" customWidth="1"/>
    <col min="14" max="14" width="12.140625" style="0" bestFit="1" customWidth="1"/>
  </cols>
  <sheetData>
    <row r="1" spans="1:12" s="4" customFormat="1" ht="15">
      <c r="A1" s="157"/>
      <c r="B1" s="158"/>
      <c r="C1" s="157"/>
      <c r="D1" s="157"/>
      <c r="E1" s="157"/>
      <c r="F1" s="157"/>
      <c r="G1" s="157"/>
      <c r="H1" s="157"/>
      <c r="I1" s="428" t="s">
        <v>264</v>
      </c>
      <c r="J1" s="428"/>
      <c r="K1" s="194"/>
      <c r="L1" s="157"/>
    </row>
    <row r="2" spans="1:12" s="4" customFormat="1" ht="15">
      <c r="A2" s="157"/>
      <c r="B2" s="159"/>
      <c r="C2" s="157"/>
      <c r="D2" s="157"/>
      <c r="E2" s="157"/>
      <c r="F2" s="157"/>
      <c r="G2" s="157"/>
      <c r="H2" s="157"/>
      <c r="I2" s="420" t="s">
        <v>32</v>
      </c>
      <c r="J2" s="420"/>
      <c r="K2" s="421"/>
      <c r="L2" s="157"/>
    </row>
    <row r="3" spans="1:12" s="4" customFormat="1" ht="15">
      <c r="A3" s="157"/>
      <c r="B3" s="158"/>
      <c r="C3" s="157"/>
      <c r="D3" s="157"/>
      <c r="E3" s="157"/>
      <c r="F3" s="157"/>
      <c r="G3" s="157"/>
      <c r="H3" s="157"/>
      <c r="I3" s="195" t="s">
        <v>221</v>
      </c>
      <c r="J3" s="195"/>
      <c r="K3" s="301"/>
      <c r="L3" s="157"/>
    </row>
    <row r="4" spans="1:12" ht="12.75">
      <c r="A4" s="160"/>
      <c r="B4" s="160"/>
      <c r="C4" s="160"/>
      <c r="D4" s="160"/>
      <c r="E4" s="160"/>
      <c r="F4" s="160"/>
      <c r="G4" s="161"/>
      <c r="H4" s="160"/>
      <c r="I4" s="195" t="s">
        <v>247</v>
      </c>
      <c r="J4" s="196"/>
      <c r="K4" s="194"/>
      <c r="L4" s="215"/>
    </row>
    <row r="5" spans="1:12" s="4" customFormat="1" ht="15">
      <c r="A5" s="157"/>
      <c r="B5" s="157"/>
      <c r="C5" s="157"/>
      <c r="D5" s="157"/>
      <c r="E5" s="157"/>
      <c r="F5" s="157"/>
      <c r="G5" s="157"/>
      <c r="H5" s="157"/>
      <c r="I5" s="195"/>
      <c r="J5" s="157"/>
      <c r="K5" s="157"/>
      <c r="L5" s="157"/>
    </row>
    <row r="6" spans="1:12" s="4" customFormat="1" ht="15.75" customHeight="1">
      <c r="A6" s="88"/>
      <c r="B6" s="162"/>
      <c r="C6" s="163"/>
      <c r="D6" s="142"/>
      <c r="E6" s="142"/>
      <c r="F6" s="142"/>
      <c r="G6" s="164"/>
      <c r="H6" s="157"/>
      <c r="I6" s="157"/>
      <c r="J6" s="157"/>
      <c r="K6" s="88"/>
      <c r="L6" s="88"/>
    </row>
    <row r="7" spans="1:12" ht="32.25" customHeight="1">
      <c r="A7" s="441" t="s">
        <v>265</v>
      </c>
      <c r="B7" s="442"/>
      <c r="C7" s="442"/>
      <c r="D7" s="442"/>
      <c r="E7" s="442"/>
      <c r="F7" s="442"/>
      <c r="G7" s="442"/>
      <c r="H7" s="442"/>
      <c r="I7" s="442"/>
      <c r="J7" s="442"/>
      <c r="K7" s="421"/>
      <c r="L7" s="421"/>
    </row>
    <row r="8" spans="2:10" ht="14.25" customHeight="1">
      <c r="B8" s="166"/>
      <c r="C8" s="166"/>
      <c r="D8" s="166"/>
      <c r="E8" s="167"/>
      <c r="F8" s="167"/>
      <c r="G8" s="167"/>
      <c r="H8" s="168"/>
      <c r="I8" s="169"/>
      <c r="J8" s="55"/>
    </row>
    <row r="9" spans="1:12" s="247" customFormat="1" ht="42.75" customHeight="1">
      <c r="A9" s="443" t="s">
        <v>0</v>
      </c>
      <c r="B9" s="445" t="s">
        <v>27</v>
      </c>
      <c r="C9" s="443" t="s">
        <v>18</v>
      </c>
      <c r="D9" s="443" t="s">
        <v>19</v>
      </c>
      <c r="E9" s="447" t="s">
        <v>20</v>
      </c>
      <c r="F9" s="448"/>
      <c r="G9" s="448"/>
      <c r="H9" s="449"/>
      <c r="I9" s="443" t="s">
        <v>21</v>
      </c>
      <c r="J9" s="423" t="s">
        <v>61</v>
      </c>
      <c r="K9" s="438"/>
      <c r="L9" s="439"/>
    </row>
    <row r="10" spans="1:12" s="247" customFormat="1" ht="39" customHeight="1">
      <c r="A10" s="444"/>
      <c r="B10" s="446"/>
      <c r="C10" s="444"/>
      <c r="D10" s="444"/>
      <c r="E10" s="450"/>
      <c r="F10" s="451"/>
      <c r="G10" s="451"/>
      <c r="H10" s="452"/>
      <c r="I10" s="444"/>
      <c r="J10" s="82" t="s">
        <v>122</v>
      </c>
      <c r="K10" s="170" t="s">
        <v>177</v>
      </c>
      <c r="L10" s="170" t="s">
        <v>249</v>
      </c>
    </row>
    <row r="11" spans="1:12" s="139" customFormat="1" ht="15.75">
      <c r="A11" s="171">
        <v>1</v>
      </c>
      <c r="B11" s="57">
        <v>2</v>
      </c>
      <c r="C11" s="67">
        <v>3</v>
      </c>
      <c r="D11" s="67">
        <v>4</v>
      </c>
      <c r="E11" s="440">
        <v>5</v>
      </c>
      <c r="F11" s="440"/>
      <c r="G11" s="440"/>
      <c r="H11" s="440"/>
      <c r="I11" s="67">
        <v>6</v>
      </c>
      <c r="J11" s="302">
        <v>7</v>
      </c>
      <c r="K11" s="302" t="s">
        <v>129</v>
      </c>
      <c r="L11" s="302" t="s">
        <v>179</v>
      </c>
    </row>
    <row r="12" spans="1:12" s="174" customFormat="1" ht="15.75">
      <c r="A12" s="62" t="s">
        <v>90</v>
      </c>
      <c r="B12" s="172">
        <v>802</v>
      </c>
      <c r="C12" s="72"/>
      <c r="D12" s="72"/>
      <c r="E12" s="57"/>
      <c r="F12" s="57"/>
      <c r="G12" s="173"/>
      <c r="H12" s="57"/>
      <c r="I12" s="72"/>
      <c r="J12" s="75">
        <f>J156</f>
        <v>5667.900000000001</v>
      </c>
      <c r="K12" s="75">
        <f>K156</f>
        <v>5124</v>
      </c>
      <c r="L12" s="75">
        <f>L156</f>
        <v>5127.1</v>
      </c>
    </row>
    <row r="13" spans="1:12" s="174" customFormat="1" ht="15.75" customHeight="1">
      <c r="A13" s="62" t="s">
        <v>2</v>
      </c>
      <c r="B13" s="172">
        <v>802</v>
      </c>
      <c r="C13" s="175" t="s">
        <v>184</v>
      </c>
      <c r="D13" s="175" t="s">
        <v>91</v>
      </c>
      <c r="E13" s="58"/>
      <c r="F13" s="58"/>
      <c r="G13" s="59"/>
      <c r="H13" s="58"/>
      <c r="I13" s="72"/>
      <c r="J13" s="75">
        <f>J14+J20+J45+J48+J51</f>
        <v>4156.1</v>
      </c>
      <c r="K13" s="75">
        <f>K14+K20+K45+K48+K51</f>
        <v>3728.5000000000005</v>
      </c>
      <c r="L13" s="75">
        <f>L18+L19+L24+L25+L27+L28+L30+L31+L32+L39+L41+L43+L47+L50+L53+L55+L57+L60+L63</f>
        <v>3689.7000000000003</v>
      </c>
    </row>
    <row r="14" spans="1:12" s="176" customFormat="1" ht="30.75" customHeight="1">
      <c r="A14" s="54" t="s">
        <v>3</v>
      </c>
      <c r="B14" s="72">
        <v>802</v>
      </c>
      <c r="C14" s="178" t="s">
        <v>184</v>
      </c>
      <c r="D14" s="178" t="s">
        <v>185</v>
      </c>
      <c r="E14" s="58"/>
      <c r="F14" s="58"/>
      <c r="G14" s="59"/>
      <c r="H14" s="58"/>
      <c r="I14" s="72"/>
      <c r="J14" s="76">
        <f aca="true" t="shared" si="0" ref="J14:L16">J15</f>
        <v>593.3</v>
      </c>
      <c r="K14" s="76">
        <f t="shared" si="0"/>
        <v>624.5</v>
      </c>
      <c r="L14" s="76">
        <f t="shared" si="0"/>
        <v>624.5</v>
      </c>
    </row>
    <row r="15" spans="1:12" s="177" customFormat="1" ht="21.75" customHeight="1">
      <c r="A15" s="54" t="s">
        <v>130</v>
      </c>
      <c r="B15" s="72">
        <v>802</v>
      </c>
      <c r="C15" s="178" t="s">
        <v>184</v>
      </c>
      <c r="D15" s="178" t="s">
        <v>185</v>
      </c>
      <c r="E15" s="58">
        <v>91</v>
      </c>
      <c r="F15" s="69">
        <v>0</v>
      </c>
      <c r="G15" s="59" t="s">
        <v>91</v>
      </c>
      <c r="H15" s="59" t="s">
        <v>93</v>
      </c>
      <c r="I15" s="72"/>
      <c r="J15" s="76">
        <f t="shared" si="0"/>
        <v>593.3</v>
      </c>
      <c r="K15" s="76">
        <f t="shared" si="0"/>
        <v>624.5</v>
      </c>
      <c r="L15" s="76">
        <f t="shared" si="0"/>
        <v>624.5</v>
      </c>
    </row>
    <row r="16" spans="1:12" s="177" customFormat="1" ht="16.5" customHeight="1">
      <c r="A16" s="54" t="s">
        <v>186</v>
      </c>
      <c r="B16" s="72">
        <v>802</v>
      </c>
      <c r="C16" s="178" t="s">
        <v>184</v>
      </c>
      <c r="D16" s="178" t="s">
        <v>185</v>
      </c>
      <c r="E16" s="58">
        <v>91</v>
      </c>
      <c r="F16" s="69">
        <v>0</v>
      </c>
      <c r="G16" s="59" t="s">
        <v>91</v>
      </c>
      <c r="H16" s="59" t="s">
        <v>92</v>
      </c>
      <c r="I16" s="72"/>
      <c r="J16" s="76">
        <f t="shared" si="0"/>
        <v>593.3</v>
      </c>
      <c r="K16" s="76">
        <f t="shared" si="0"/>
        <v>624.5</v>
      </c>
      <c r="L16" s="76">
        <f t="shared" si="0"/>
        <v>624.5</v>
      </c>
    </row>
    <row r="17" spans="1:12" s="177" customFormat="1" ht="38.25" customHeight="1">
      <c r="A17" s="54" t="s">
        <v>131</v>
      </c>
      <c r="B17" s="72">
        <v>802</v>
      </c>
      <c r="C17" s="178" t="s">
        <v>184</v>
      </c>
      <c r="D17" s="178" t="s">
        <v>185</v>
      </c>
      <c r="E17" s="58">
        <v>91</v>
      </c>
      <c r="F17" s="69">
        <v>0</v>
      </c>
      <c r="G17" s="59" t="s">
        <v>91</v>
      </c>
      <c r="H17" s="59" t="s">
        <v>92</v>
      </c>
      <c r="I17" s="72">
        <v>120</v>
      </c>
      <c r="J17" s="76">
        <f>J18+J19</f>
        <v>593.3</v>
      </c>
      <c r="K17" s="76">
        <f>K18+K19</f>
        <v>624.5</v>
      </c>
      <c r="L17" s="76">
        <f>L18+L19</f>
        <v>624.5</v>
      </c>
    </row>
    <row r="18" spans="1:12" s="242" customFormat="1" ht="21" customHeight="1" hidden="1">
      <c r="A18" s="303" t="s">
        <v>103</v>
      </c>
      <c r="B18" s="304">
        <v>802</v>
      </c>
      <c r="C18" s="305" t="s">
        <v>184</v>
      </c>
      <c r="D18" s="305" t="s">
        <v>185</v>
      </c>
      <c r="E18" s="306">
        <v>91</v>
      </c>
      <c r="F18" s="307">
        <v>0</v>
      </c>
      <c r="G18" s="308" t="s">
        <v>91</v>
      </c>
      <c r="H18" s="308" t="s">
        <v>92</v>
      </c>
      <c r="I18" s="304">
        <v>121</v>
      </c>
      <c r="J18" s="241">
        <v>456.6</v>
      </c>
      <c r="K18" s="241">
        <v>480.6</v>
      </c>
      <c r="L18" s="241">
        <v>480.6</v>
      </c>
    </row>
    <row r="19" spans="1:12" s="242" customFormat="1" ht="47.25" customHeight="1" hidden="1">
      <c r="A19" s="303" t="s">
        <v>187</v>
      </c>
      <c r="B19" s="304">
        <v>802</v>
      </c>
      <c r="C19" s="305" t="s">
        <v>184</v>
      </c>
      <c r="D19" s="305" t="s">
        <v>185</v>
      </c>
      <c r="E19" s="306">
        <v>91</v>
      </c>
      <c r="F19" s="307">
        <v>0</v>
      </c>
      <c r="G19" s="308" t="s">
        <v>91</v>
      </c>
      <c r="H19" s="308" t="s">
        <v>92</v>
      </c>
      <c r="I19" s="304">
        <v>129</v>
      </c>
      <c r="J19" s="241">
        <v>136.7</v>
      </c>
      <c r="K19" s="241">
        <v>143.9</v>
      </c>
      <c r="L19" s="241">
        <v>143.9</v>
      </c>
    </row>
    <row r="20" spans="1:12" s="174" customFormat="1" ht="47.25">
      <c r="A20" s="54" t="s">
        <v>12</v>
      </c>
      <c r="B20" s="72">
        <v>802</v>
      </c>
      <c r="C20" s="178" t="s">
        <v>184</v>
      </c>
      <c r="D20" s="178" t="s">
        <v>188</v>
      </c>
      <c r="E20" s="58"/>
      <c r="F20" s="58"/>
      <c r="G20" s="59"/>
      <c r="H20" s="58"/>
      <c r="I20" s="72"/>
      <c r="J20" s="76">
        <f>J21+J33</f>
        <v>3255.2</v>
      </c>
      <c r="K20" s="76">
        <f>K21+K33</f>
        <v>3048.6000000000004</v>
      </c>
      <c r="L20" s="76">
        <f>L21+L33</f>
        <v>3014.8</v>
      </c>
    </row>
    <row r="21" spans="1:12" s="177" customFormat="1" ht="17.25" customHeight="1">
      <c r="A21" s="54" t="s">
        <v>130</v>
      </c>
      <c r="B21" s="72">
        <v>802</v>
      </c>
      <c r="C21" s="178" t="s">
        <v>184</v>
      </c>
      <c r="D21" s="178" t="s">
        <v>188</v>
      </c>
      <c r="E21" s="58">
        <v>91</v>
      </c>
      <c r="F21" s="59">
        <v>0</v>
      </c>
      <c r="G21" s="59" t="s">
        <v>91</v>
      </c>
      <c r="H21" s="59" t="s">
        <v>93</v>
      </c>
      <c r="I21" s="72"/>
      <c r="J21" s="76">
        <f>J22+J37</f>
        <v>3255.2</v>
      </c>
      <c r="K21" s="76">
        <f>K22+K37</f>
        <v>3048.6000000000004</v>
      </c>
      <c r="L21" s="76">
        <f>L22+L37</f>
        <v>3014.8</v>
      </c>
    </row>
    <row r="22" spans="1:12" s="179" customFormat="1" ht="15.75" customHeight="1">
      <c r="A22" s="54" t="s">
        <v>132</v>
      </c>
      <c r="B22" s="72">
        <v>802</v>
      </c>
      <c r="C22" s="178" t="s">
        <v>184</v>
      </c>
      <c r="D22" s="178" t="s">
        <v>188</v>
      </c>
      <c r="E22" s="59" t="s">
        <v>22</v>
      </c>
      <c r="F22" s="59" t="s">
        <v>33</v>
      </c>
      <c r="G22" s="59" t="s">
        <v>91</v>
      </c>
      <c r="H22" s="59" t="s">
        <v>94</v>
      </c>
      <c r="I22" s="72"/>
      <c r="J22" s="76">
        <f>J23+J26+J29</f>
        <v>3035.2</v>
      </c>
      <c r="K22" s="76">
        <f>K23+K26+K29</f>
        <v>3048.6000000000004</v>
      </c>
      <c r="L22" s="76">
        <f>L23+L26+L29</f>
        <v>3014.8</v>
      </c>
    </row>
    <row r="23" spans="1:16" s="179" customFormat="1" ht="35.25" customHeight="1">
      <c r="A23" s="54" t="s">
        <v>131</v>
      </c>
      <c r="B23" s="72">
        <v>802</v>
      </c>
      <c r="C23" s="178" t="s">
        <v>184</v>
      </c>
      <c r="D23" s="178" t="s">
        <v>188</v>
      </c>
      <c r="E23" s="58">
        <v>91</v>
      </c>
      <c r="F23" s="69">
        <v>0</v>
      </c>
      <c r="G23" s="59" t="s">
        <v>91</v>
      </c>
      <c r="H23" s="59" t="s">
        <v>94</v>
      </c>
      <c r="I23" s="72">
        <v>120</v>
      </c>
      <c r="J23" s="76">
        <f>J24+J25</f>
        <v>2856.8999999999996</v>
      </c>
      <c r="K23" s="76">
        <f>K24+K25</f>
        <v>2753.8</v>
      </c>
      <c r="L23" s="76">
        <f>L24+L25</f>
        <v>2753.8</v>
      </c>
      <c r="N23" s="259"/>
      <c r="O23" s="259"/>
      <c r="P23" s="259"/>
    </row>
    <row r="24" spans="1:12" s="180" customFormat="1" ht="19.5" customHeight="1" hidden="1">
      <c r="A24" s="303" t="s">
        <v>103</v>
      </c>
      <c r="B24" s="304">
        <v>802</v>
      </c>
      <c r="C24" s="305" t="s">
        <v>184</v>
      </c>
      <c r="D24" s="305" t="s">
        <v>188</v>
      </c>
      <c r="E24" s="306" t="s">
        <v>22</v>
      </c>
      <c r="F24" s="306" t="s">
        <v>33</v>
      </c>
      <c r="G24" s="308" t="s">
        <v>91</v>
      </c>
      <c r="H24" s="308" t="s">
        <v>94</v>
      </c>
      <c r="I24" s="304">
        <v>121</v>
      </c>
      <c r="J24" s="241">
        <v>2205.7</v>
      </c>
      <c r="K24" s="241">
        <v>2121.8</v>
      </c>
      <c r="L24" s="241">
        <v>2121.8</v>
      </c>
    </row>
    <row r="25" spans="1:12" s="180" customFormat="1" ht="48" customHeight="1" hidden="1">
      <c r="A25" s="303" t="s">
        <v>189</v>
      </c>
      <c r="B25" s="304">
        <v>802</v>
      </c>
      <c r="C25" s="305" t="s">
        <v>184</v>
      </c>
      <c r="D25" s="305" t="s">
        <v>188</v>
      </c>
      <c r="E25" s="306" t="s">
        <v>22</v>
      </c>
      <c r="F25" s="306" t="s">
        <v>33</v>
      </c>
      <c r="G25" s="308" t="s">
        <v>91</v>
      </c>
      <c r="H25" s="308" t="s">
        <v>94</v>
      </c>
      <c r="I25" s="304">
        <v>129</v>
      </c>
      <c r="J25" s="241">
        <v>651.2</v>
      </c>
      <c r="K25" s="241">
        <v>632</v>
      </c>
      <c r="L25" s="241">
        <v>632</v>
      </c>
    </row>
    <row r="26" spans="1:12" s="127" customFormat="1" ht="39" customHeight="1">
      <c r="A26" s="54" t="s">
        <v>133</v>
      </c>
      <c r="B26" s="57">
        <v>802</v>
      </c>
      <c r="C26" s="58">
        <v>1</v>
      </c>
      <c r="D26" s="58">
        <v>4</v>
      </c>
      <c r="E26" s="58">
        <v>91</v>
      </c>
      <c r="F26" s="126">
        <v>0</v>
      </c>
      <c r="G26" s="59" t="s">
        <v>91</v>
      </c>
      <c r="H26" s="59" t="s">
        <v>94</v>
      </c>
      <c r="I26" s="60">
        <v>240</v>
      </c>
      <c r="J26" s="76">
        <f>J27+J28</f>
        <v>146.3</v>
      </c>
      <c r="K26" s="76">
        <f>K27+K28</f>
        <v>239.8</v>
      </c>
      <c r="L26" s="76">
        <f>L27+L28</f>
        <v>221</v>
      </c>
    </row>
    <row r="27" spans="1:12" s="180" customFormat="1" ht="33" customHeight="1" hidden="1">
      <c r="A27" s="303" t="s">
        <v>190</v>
      </c>
      <c r="B27" s="304">
        <v>802</v>
      </c>
      <c r="C27" s="305" t="s">
        <v>184</v>
      </c>
      <c r="D27" s="305" t="s">
        <v>188</v>
      </c>
      <c r="E27" s="306">
        <v>91</v>
      </c>
      <c r="F27" s="307">
        <v>0</v>
      </c>
      <c r="G27" s="308" t="s">
        <v>91</v>
      </c>
      <c r="H27" s="308" t="s">
        <v>94</v>
      </c>
      <c r="I27" s="304">
        <v>242</v>
      </c>
      <c r="J27" s="241">
        <v>20.5</v>
      </c>
      <c r="K27" s="241">
        <v>50.8</v>
      </c>
      <c r="L27" s="241">
        <v>51</v>
      </c>
    </row>
    <row r="28" spans="1:12" s="180" customFormat="1" ht="35.25" customHeight="1" hidden="1">
      <c r="A28" s="303" t="s">
        <v>100</v>
      </c>
      <c r="B28" s="304">
        <v>802</v>
      </c>
      <c r="C28" s="305" t="s">
        <v>184</v>
      </c>
      <c r="D28" s="305" t="s">
        <v>188</v>
      </c>
      <c r="E28" s="306" t="s">
        <v>22</v>
      </c>
      <c r="F28" s="306" t="s">
        <v>33</v>
      </c>
      <c r="G28" s="308" t="s">
        <v>91</v>
      </c>
      <c r="H28" s="308" t="s">
        <v>94</v>
      </c>
      <c r="I28" s="304">
        <v>244</v>
      </c>
      <c r="J28" s="241">
        <v>125.8</v>
      </c>
      <c r="K28" s="241">
        <v>189</v>
      </c>
      <c r="L28" s="241">
        <v>170</v>
      </c>
    </row>
    <row r="29" spans="1:12" s="127" customFormat="1" ht="19.5" customHeight="1">
      <c r="A29" s="54" t="s">
        <v>134</v>
      </c>
      <c r="B29" s="57">
        <v>802</v>
      </c>
      <c r="C29" s="58">
        <v>1</v>
      </c>
      <c r="D29" s="58">
        <v>4</v>
      </c>
      <c r="E29" s="58">
        <v>91</v>
      </c>
      <c r="F29" s="58" t="s">
        <v>33</v>
      </c>
      <c r="G29" s="59" t="s">
        <v>91</v>
      </c>
      <c r="H29" s="59" t="s">
        <v>94</v>
      </c>
      <c r="I29" s="60">
        <v>850</v>
      </c>
      <c r="J29" s="76">
        <f>J30+J31+J32</f>
        <v>32</v>
      </c>
      <c r="K29" s="76">
        <f>K30+K31+K32</f>
        <v>55</v>
      </c>
      <c r="L29" s="76">
        <f>L30+L31+L32</f>
        <v>40</v>
      </c>
    </row>
    <row r="30" spans="1:12" s="180" customFormat="1" ht="16.5" customHeight="1" hidden="1">
      <c r="A30" s="303" t="s">
        <v>76</v>
      </c>
      <c r="B30" s="304">
        <v>802</v>
      </c>
      <c r="C30" s="305" t="s">
        <v>184</v>
      </c>
      <c r="D30" s="305" t="s">
        <v>188</v>
      </c>
      <c r="E30" s="306" t="s">
        <v>22</v>
      </c>
      <c r="F30" s="306" t="s">
        <v>33</v>
      </c>
      <c r="G30" s="308" t="s">
        <v>91</v>
      </c>
      <c r="H30" s="308" t="s">
        <v>94</v>
      </c>
      <c r="I30" s="304">
        <v>851</v>
      </c>
      <c r="J30" s="241">
        <v>20</v>
      </c>
      <c r="K30" s="241">
        <v>30</v>
      </c>
      <c r="L30" s="241">
        <v>20</v>
      </c>
    </row>
    <row r="31" spans="1:12" s="180" customFormat="1" ht="18.75" customHeight="1" hidden="1">
      <c r="A31" s="303" t="s">
        <v>74</v>
      </c>
      <c r="B31" s="304">
        <v>802</v>
      </c>
      <c r="C31" s="305" t="s">
        <v>184</v>
      </c>
      <c r="D31" s="305" t="s">
        <v>188</v>
      </c>
      <c r="E31" s="308" t="s">
        <v>22</v>
      </c>
      <c r="F31" s="308" t="s">
        <v>33</v>
      </c>
      <c r="G31" s="308" t="s">
        <v>91</v>
      </c>
      <c r="H31" s="308" t="s">
        <v>94</v>
      </c>
      <c r="I31" s="304">
        <v>852</v>
      </c>
      <c r="J31" s="241">
        <v>10</v>
      </c>
      <c r="K31" s="241">
        <v>20</v>
      </c>
      <c r="L31" s="241">
        <v>15</v>
      </c>
    </row>
    <row r="32" spans="1:12" s="180" customFormat="1" ht="15" customHeight="1" hidden="1">
      <c r="A32" s="303" t="s">
        <v>77</v>
      </c>
      <c r="B32" s="304">
        <v>802</v>
      </c>
      <c r="C32" s="305" t="s">
        <v>184</v>
      </c>
      <c r="D32" s="305" t="s">
        <v>188</v>
      </c>
      <c r="E32" s="308" t="s">
        <v>22</v>
      </c>
      <c r="F32" s="308" t="s">
        <v>33</v>
      </c>
      <c r="G32" s="308" t="s">
        <v>91</v>
      </c>
      <c r="H32" s="308" t="s">
        <v>94</v>
      </c>
      <c r="I32" s="304">
        <v>853</v>
      </c>
      <c r="J32" s="241">
        <v>2</v>
      </c>
      <c r="K32" s="241">
        <v>5</v>
      </c>
      <c r="L32" s="241">
        <v>5</v>
      </c>
    </row>
    <row r="33" spans="1:12" s="181" customFormat="1" ht="39.75" customHeight="1" hidden="1">
      <c r="A33" s="213" t="s">
        <v>181</v>
      </c>
      <c r="B33" s="172">
        <v>802</v>
      </c>
      <c r="C33" s="175" t="s">
        <v>184</v>
      </c>
      <c r="D33" s="175" t="s">
        <v>188</v>
      </c>
      <c r="E33" s="64" t="s">
        <v>222</v>
      </c>
      <c r="F33" s="64" t="s">
        <v>33</v>
      </c>
      <c r="G33" s="64" t="s">
        <v>91</v>
      </c>
      <c r="H33" s="64" t="s">
        <v>93</v>
      </c>
      <c r="I33" s="172"/>
      <c r="J33" s="75">
        <f>J34</f>
        <v>0</v>
      </c>
      <c r="K33" s="75">
        <f aca="true" t="shared" si="1" ref="K33:L35">K34</f>
        <v>0</v>
      </c>
      <c r="L33" s="75">
        <f t="shared" si="1"/>
        <v>0</v>
      </c>
    </row>
    <row r="34" spans="1:12" s="182" customFormat="1" ht="59.25" customHeight="1" hidden="1">
      <c r="A34" s="235" t="s">
        <v>191</v>
      </c>
      <c r="B34" s="227">
        <v>802</v>
      </c>
      <c r="C34" s="228" t="s">
        <v>184</v>
      </c>
      <c r="D34" s="228" t="s">
        <v>188</v>
      </c>
      <c r="E34" s="214" t="s">
        <v>222</v>
      </c>
      <c r="F34" s="214" t="s">
        <v>33</v>
      </c>
      <c r="G34" s="214" t="s">
        <v>192</v>
      </c>
      <c r="H34" s="214" t="s">
        <v>93</v>
      </c>
      <c r="I34" s="227"/>
      <c r="J34" s="216">
        <f>J35</f>
        <v>0</v>
      </c>
      <c r="K34" s="216">
        <f t="shared" si="1"/>
        <v>0</v>
      </c>
      <c r="L34" s="216">
        <f t="shared" si="1"/>
        <v>0</v>
      </c>
    </row>
    <row r="35" spans="1:12" s="183" customFormat="1" ht="84" customHeight="1" hidden="1">
      <c r="A35" s="198" t="s">
        <v>175</v>
      </c>
      <c r="B35" s="200">
        <v>802</v>
      </c>
      <c r="C35" s="199" t="s">
        <v>184</v>
      </c>
      <c r="D35" s="199" t="s">
        <v>188</v>
      </c>
      <c r="E35" s="205" t="s">
        <v>222</v>
      </c>
      <c r="F35" s="205" t="s">
        <v>33</v>
      </c>
      <c r="G35" s="205" t="s">
        <v>192</v>
      </c>
      <c r="H35" s="205" t="s">
        <v>176</v>
      </c>
      <c r="I35" s="200"/>
      <c r="J35" s="202">
        <f>J36</f>
        <v>0</v>
      </c>
      <c r="K35" s="202">
        <f t="shared" si="1"/>
        <v>0</v>
      </c>
      <c r="L35" s="202">
        <f t="shared" si="1"/>
        <v>0</v>
      </c>
    </row>
    <row r="36" spans="1:12" s="179" customFormat="1" ht="22.5" customHeight="1" hidden="1">
      <c r="A36" s="54" t="s">
        <v>24</v>
      </c>
      <c r="B36" s="72">
        <v>802</v>
      </c>
      <c r="C36" s="178" t="s">
        <v>184</v>
      </c>
      <c r="D36" s="178" t="s">
        <v>188</v>
      </c>
      <c r="E36" s="59" t="s">
        <v>222</v>
      </c>
      <c r="F36" s="59" t="s">
        <v>33</v>
      </c>
      <c r="G36" s="59" t="s">
        <v>192</v>
      </c>
      <c r="H36" s="59" t="s">
        <v>176</v>
      </c>
      <c r="I36" s="72">
        <v>540</v>
      </c>
      <c r="J36" s="76">
        <v>0</v>
      </c>
      <c r="K36" s="76">
        <v>0</v>
      </c>
      <c r="L36" s="76">
        <v>0</v>
      </c>
    </row>
    <row r="37" spans="1:12" s="229" customFormat="1" ht="80.25" customHeight="1">
      <c r="A37" s="54" t="s">
        <v>193</v>
      </c>
      <c r="B37" s="72">
        <v>802</v>
      </c>
      <c r="C37" s="178" t="s">
        <v>184</v>
      </c>
      <c r="D37" s="178" t="s">
        <v>188</v>
      </c>
      <c r="E37" s="236">
        <v>91</v>
      </c>
      <c r="F37" s="237">
        <v>0</v>
      </c>
      <c r="G37" s="237" t="s">
        <v>91</v>
      </c>
      <c r="H37" s="237" t="s">
        <v>135</v>
      </c>
      <c r="I37" s="72"/>
      <c r="J37" s="76">
        <f>J39+J41+J43</f>
        <v>220</v>
      </c>
      <c r="K37" s="76">
        <f>K39+K41+K43</f>
        <v>0</v>
      </c>
      <c r="L37" s="76">
        <f>L39+L41+L43</f>
        <v>0</v>
      </c>
    </row>
    <row r="38" spans="1:12" s="229" customFormat="1" ht="37.5" customHeight="1">
      <c r="A38" s="54" t="s">
        <v>136</v>
      </c>
      <c r="B38" s="57">
        <v>802</v>
      </c>
      <c r="C38" s="58">
        <v>1</v>
      </c>
      <c r="D38" s="58">
        <v>4</v>
      </c>
      <c r="E38" s="58">
        <v>91</v>
      </c>
      <c r="F38" s="59" t="s">
        <v>33</v>
      </c>
      <c r="G38" s="59" t="s">
        <v>91</v>
      </c>
      <c r="H38" s="59" t="s">
        <v>137</v>
      </c>
      <c r="I38" s="60"/>
      <c r="J38" s="76">
        <f>J39</f>
        <v>73.5</v>
      </c>
      <c r="K38" s="76">
        <f>K39</f>
        <v>0</v>
      </c>
      <c r="L38" s="76">
        <f>L39</f>
        <v>0</v>
      </c>
    </row>
    <row r="39" spans="1:12" s="395" customFormat="1" ht="15.75">
      <c r="A39" s="375" t="s">
        <v>24</v>
      </c>
      <c r="B39" s="352">
        <v>802</v>
      </c>
      <c r="C39" s="350">
        <v>1</v>
      </c>
      <c r="D39" s="350">
        <v>4</v>
      </c>
      <c r="E39" s="350">
        <v>91</v>
      </c>
      <c r="F39" s="376" t="s">
        <v>33</v>
      </c>
      <c r="G39" s="376" t="s">
        <v>91</v>
      </c>
      <c r="H39" s="376" t="s">
        <v>137</v>
      </c>
      <c r="I39" s="394">
        <v>540</v>
      </c>
      <c r="J39" s="366">
        <f>69.3+4.2</f>
        <v>73.5</v>
      </c>
      <c r="K39" s="366">
        <v>0</v>
      </c>
      <c r="L39" s="366">
        <v>0</v>
      </c>
    </row>
    <row r="40" spans="1:12" s="395" customFormat="1" ht="63" customHeight="1">
      <c r="A40" s="375" t="s">
        <v>138</v>
      </c>
      <c r="B40" s="352">
        <v>802</v>
      </c>
      <c r="C40" s="350">
        <v>1</v>
      </c>
      <c r="D40" s="350">
        <v>4</v>
      </c>
      <c r="E40" s="376" t="s">
        <v>22</v>
      </c>
      <c r="F40" s="376" t="s">
        <v>33</v>
      </c>
      <c r="G40" s="376" t="s">
        <v>91</v>
      </c>
      <c r="H40" s="376" t="s">
        <v>139</v>
      </c>
      <c r="I40" s="394"/>
      <c r="J40" s="366">
        <f>J41</f>
        <v>98</v>
      </c>
      <c r="K40" s="366">
        <f>K41</f>
        <v>0</v>
      </c>
      <c r="L40" s="366">
        <f>L41</f>
        <v>0</v>
      </c>
    </row>
    <row r="41" spans="1:12" s="395" customFormat="1" ht="15.75">
      <c r="A41" s="375" t="s">
        <v>24</v>
      </c>
      <c r="B41" s="352">
        <v>802</v>
      </c>
      <c r="C41" s="350">
        <v>1</v>
      </c>
      <c r="D41" s="350">
        <v>4</v>
      </c>
      <c r="E41" s="376" t="s">
        <v>22</v>
      </c>
      <c r="F41" s="376" t="s">
        <v>33</v>
      </c>
      <c r="G41" s="376" t="s">
        <v>91</v>
      </c>
      <c r="H41" s="376" t="s">
        <v>139</v>
      </c>
      <c r="I41" s="394">
        <v>540</v>
      </c>
      <c r="J41" s="366">
        <v>98</v>
      </c>
      <c r="K41" s="366">
        <v>0</v>
      </c>
      <c r="L41" s="366">
        <v>0</v>
      </c>
    </row>
    <row r="42" spans="1:12" s="395" customFormat="1" ht="99.75" customHeight="1">
      <c r="A42" s="396" t="s">
        <v>266</v>
      </c>
      <c r="B42" s="352">
        <v>802</v>
      </c>
      <c r="C42" s="350">
        <v>1</v>
      </c>
      <c r="D42" s="350">
        <v>4</v>
      </c>
      <c r="E42" s="376" t="s">
        <v>22</v>
      </c>
      <c r="F42" s="376" t="s">
        <v>33</v>
      </c>
      <c r="G42" s="376" t="s">
        <v>91</v>
      </c>
      <c r="H42" s="376" t="s">
        <v>140</v>
      </c>
      <c r="I42" s="394"/>
      <c r="J42" s="366">
        <f>J43</f>
        <v>48.5</v>
      </c>
      <c r="K42" s="366">
        <f>K43</f>
        <v>0</v>
      </c>
      <c r="L42" s="366">
        <f>L43</f>
        <v>0</v>
      </c>
    </row>
    <row r="43" spans="1:12" s="395" customFormat="1" ht="15.75">
      <c r="A43" s="375" t="s">
        <v>24</v>
      </c>
      <c r="B43" s="352">
        <v>802</v>
      </c>
      <c r="C43" s="350">
        <v>1</v>
      </c>
      <c r="D43" s="350">
        <v>4</v>
      </c>
      <c r="E43" s="376" t="s">
        <v>22</v>
      </c>
      <c r="F43" s="376" t="s">
        <v>33</v>
      </c>
      <c r="G43" s="376" t="s">
        <v>91</v>
      </c>
      <c r="H43" s="376" t="s">
        <v>140</v>
      </c>
      <c r="I43" s="394">
        <v>540</v>
      </c>
      <c r="J43" s="366">
        <v>48.5</v>
      </c>
      <c r="K43" s="366">
        <v>0</v>
      </c>
      <c r="L43" s="366">
        <v>0</v>
      </c>
    </row>
    <row r="44" spans="1:12" s="230" customFormat="1" ht="33" customHeight="1">
      <c r="A44" s="54" t="s">
        <v>194</v>
      </c>
      <c r="B44" s="72">
        <v>802</v>
      </c>
      <c r="C44" s="178" t="s">
        <v>184</v>
      </c>
      <c r="D44" s="178" t="s">
        <v>195</v>
      </c>
      <c r="E44" s="59"/>
      <c r="F44" s="59"/>
      <c r="G44" s="59"/>
      <c r="H44" s="59"/>
      <c r="I44" s="72"/>
      <c r="J44" s="76">
        <f>J45</f>
        <v>35.6</v>
      </c>
      <c r="K44" s="76">
        <f aca="true" t="shared" si="2" ref="K44:L46">K45</f>
        <v>0</v>
      </c>
      <c r="L44" s="76">
        <f t="shared" si="2"/>
        <v>0</v>
      </c>
    </row>
    <row r="45" spans="1:12" s="229" customFormat="1" ht="78" customHeight="1">
      <c r="A45" s="54" t="s">
        <v>193</v>
      </c>
      <c r="B45" s="72">
        <v>802</v>
      </c>
      <c r="C45" s="178" t="s">
        <v>184</v>
      </c>
      <c r="D45" s="178" t="s">
        <v>195</v>
      </c>
      <c r="E45" s="59" t="s">
        <v>22</v>
      </c>
      <c r="F45" s="59" t="s">
        <v>33</v>
      </c>
      <c r="G45" s="59" t="s">
        <v>91</v>
      </c>
      <c r="H45" s="59" t="s">
        <v>142</v>
      </c>
      <c r="I45" s="72"/>
      <c r="J45" s="76">
        <f>J46</f>
        <v>35.6</v>
      </c>
      <c r="K45" s="76">
        <f t="shared" si="2"/>
        <v>0</v>
      </c>
      <c r="L45" s="76">
        <f t="shared" si="2"/>
        <v>0</v>
      </c>
    </row>
    <row r="46" spans="1:12" s="229" customFormat="1" ht="30.75" customHeight="1">
      <c r="A46" s="54" t="s">
        <v>141</v>
      </c>
      <c r="B46" s="57">
        <v>802</v>
      </c>
      <c r="C46" s="58">
        <v>1</v>
      </c>
      <c r="D46" s="58">
        <v>6</v>
      </c>
      <c r="E46" s="59" t="s">
        <v>22</v>
      </c>
      <c r="F46" s="59" t="s">
        <v>33</v>
      </c>
      <c r="G46" s="59" t="s">
        <v>91</v>
      </c>
      <c r="H46" s="59" t="s">
        <v>142</v>
      </c>
      <c r="I46" s="60"/>
      <c r="J46" s="76">
        <f>J47</f>
        <v>35.6</v>
      </c>
      <c r="K46" s="76">
        <f t="shared" si="2"/>
        <v>0</v>
      </c>
      <c r="L46" s="76">
        <f t="shared" si="2"/>
        <v>0</v>
      </c>
    </row>
    <row r="47" spans="1:12" s="397" customFormat="1" ht="18.75" customHeight="1">
      <c r="A47" s="375" t="s">
        <v>24</v>
      </c>
      <c r="B47" s="352">
        <v>802</v>
      </c>
      <c r="C47" s="350">
        <v>1</v>
      </c>
      <c r="D47" s="350">
        <v>6</v>
      </c>
      <c r="E47" s="376" t="s">
        <v>22</v>
      </c>
      <c r="F47" s="376" t="s">
        <v>33</v>
      </c>
      <c r="G47" s="376" t="s">
        <v>91</v>
      </c>
      <c r="H47" s="376" t="s">
        <v>142</v>
      </c>
      <c r="I47" s="394">
        <v>540</v>
      </c>
      <c r="J47" s="366">
        <v>35.6</v>
      </c>
      <c r="K47" s="366">
        <v>0</v>
      </c>
      <c r="L47" s="366">
        <v>0</v>
      </c>
    </row>
    <row r="48" spans="1:12" s="398" customFormat="1" ht="15.75">
      <c r="A48" s="375" t="s">
        <v>4</v>
      </c>
      <c r="B48" s="345">
        <v>802</v>
      </c>
      <c r="C48" s="364" t="s">
        <v>184</v>
      </c>
      <c r="D48" s="364" t="s">
        <v>196</v>
      </c>
      <c r="E48" s="376"/>
      <c r="F48" s="376"/>
      <c r="G48" s="376"/>
      <c r="H48" s="376"/>
      <c r="I48" s="345"/>
      <c r="J48" s="366">
        <f aca="true" t="shared" si="3" ref="J48:L49">J49</f>
        <v>2</v>
      </c>
      <c r="K48" s="366">
        <f t="shared" si="3"/>
        <v>5</v>
      </c>
      <c r="L48" s="366">
        <f t="shared" si="3"/>
        <v>5</v>
      </c>
    </row>
    <row r="49" spans="1:12" s="398" customFormat="1" ht="15.75">
      <c r="A49" s="375" t="s">
        <v>26</v>
      </c>
      <c r="B49" s="399">
        <v>802</v>
      </c>
      <c r="C49" s="400">
        <v>1</v>
      </c>
      <c r="D49" s="400">
        <v>11</v>
      </c>
      <c r="E49" s="376" t="s">
        <v>143</v>
      </c>
      <c r="F49" s="376" t="s">
        <v>144</v>
      </c>
      <c r="G49" s="376" t="s">
        <v>91</v>
      </c>
      <c r="H49" s="376" t="s">
        <v>93</v>
      </c>
      <c r="I49" s="394"/>
      <c r="J49" s="366">
        <f t="shared" si="3"/>
        <v>2</v>
      </c>
      <c r="K49" s="366">
        <f t="shared" si="3"/>
        <v>5</v>
      </c>
      <c r="L49" s="366">
        <f t="shared" si="3"/>
        <v>5</v>
      </c>
    </row>
    <row r="50" spans="1:12" s="397" customFormat="1" ht="15.75">
      <c r="A50" s="375" t="s">
        <v>23</v>
      </c>
      <c r="B50" s="399">
        <v>802</v>
      </c>
      <c r="C50" s="400">
        <v>1</v>
      </c>
      <c r="D50" s="400">
        <v>11</v>
      </c>
      <c r="E50" s="376" t="s">
        <v>143</v>
      </c>
      <c r="F50" s="376" t="s">
        <v>144</v>
      </c>
      <c r="G50" s="376" t="s">
        <v>91</v>
      </c>
      <c r="H50" s="376" t="s">
        <v>93</v>
      </c>
      <c r="I50" s="394">
        <v>870</v>
      </c>
      <c r="J50" s="366">
        <v>2</v>
      </c>
      <c r="K50" s="366">
        <v>5</v>
      </c>
      <c r="L50" s="366">
        <v>5</v>
      </c>
    </row>
    <row r="51" spans="1:12" s="398" customFormat="1" ht="17.25" customHeight="1">
      <c r="A51" s="375" t="s">
        <v>5</v>
      </c>
      <c r="B51" s="345">
        <v>802</v>
      </c>
      <c r="C51" s="364" t="s">
        <v>184</v>
      </c>
      <c r="D51" s="364" t="s">
        <v>197</v>
      </c>
      <c r="E51" s="376"/>
      <c r="F51" s="376"/>
      <c r="G51" s="376"/>
      <c r="H51" s="376"/>
      <c r="I51" s="345"/>
      <c r="J51" s="366">
        <f>J53+J55+J57+J60+J63-0.1</f>
        <v>270</v>
      </c>
      <c r="K51" s="366">
        <f>K53+K55+K57+K60+K63</f>
        <v>50.4</v>
      </c>
      <c r="L51" s="366">
        <f>L53+L55+L57+L60+L63</f>
        <v>45.4</v>
      </c>
    </row>
    <row r="52" spans="1:12" s="398" customFormat="1" ht="62.25" customHeight="1">
      <c r="A52" s="375" t="s">
        <v>145</v>
      </c>
      <c r="B52" s="352">
        <v>802</v>
      </c>
      <c r="C52" s="350">
        <v>1</v>
      </c>
      <c r="D52" s="350">
        <v>13</v>
      </c>
      <c r="E52" s="376" t="s">
        <v>22</v>
      </c>
      <c r="F52" s="376" t="s">
        <v>33</v>
      </c>
      <c r="G52" s="376" t="s">
        <v>91</v>
      </c>
      <c r="H52" s="376" t="s">
        <v>146</v>
      </c>
      <c r="I52" s="394"/>
      <c r="J52" s="366">
        <f>J53</f>
        <v>52.7</v>
      </c>
      <c r="K52" s="366">
        <f>K53</f>
        <v>0</v>
      </c>
      <c r="L52" s="366">
        <f>L53</f>
        <v>0</v>
      </c>
    </row>
    <row r="53" spans="1:12" s="398" customFormat="1" ht="16.5" customHeight="1">
      <c r="A53" s="375" t="s">
        <v>24</v>
      </c>
      <c r="B53" s="352">
        <v>802</v>
      </c>
      <c r="C53" s="350">
        <v>1</v>
      </c>
      <c r="D53" s="350">
        <v>13</v>
      </c>
      <c r="E53" s="376" t="s">
        <v>22</v>
      </c>
      <c r="F53" s="376" t="s">
        <v>33</v>
      </c>
      <c r="G53" s="376" t="s">
        <v>91</v>
      </c>
      <c r="H53" s="376" t="s">
        <v>146</v>
      </c>
      <c r="I53" s="394">
        <v>540</v>
      </c>
      <c r="J53" s="366">
        <v>52.7</v>
      </c>
      <c r="K53" s="366">
        <v>0</v>
      </c>
      <c r="L53" s="366">
        <v>0</v>
      </c>
    </row>
    <row r="54" spans="1:12" s="398" customFormat="1" ht="47.25" customHeight="1">
      <c r="A54" s="396" t="s">
        <v>225</v>
      </c>
      <c r="B54" s="401">
        <v>802</v>
      </c>
      <c r="C54" s="350">
        <v>1</v>
      </c>
      <c r="D54" s="350">
        <v>13</v>
      </c>
      <c r="E54" s="376" t="s">
        <v>22</v>
      </c>
      <c r="F54" s="376" t="s">
        <v>33</v>
      </c>
      <c r="G54" s="376" t="s">
        <v>91</v>
      </c>
      <c r="H54" s="376" t="s">
        <v>229</v>
      </c>
      <c r="I54" s="394"/>
      <c r="J54" s="366">
        <f>J55</f>
        <v>1</v>
      </c>
      <c r="K54" s="366">
        <f>K55</f>
        <v>0</v>
      </c>
      <c r="L54" s="366">
        <f>L55</f>
        <v>0</v>
      </c>
    </row>
    <row r="55" spans="1:12" s="398" customFormat="1" ht="18.75" customHeight="1">
      <c r="A55" s="396" t="s">
        <v>24</v>
      </c>
      <c r="B55" s="401">
        <v>802</v>
      </c>
      <c r="C55" s="350">
        <v>1</v>
      </c>
      <c r="D55" s="350">
        <v>13</v>
      </c>
      <c r="E55" s="376" t="s">
        <v>22</v>
      </c>
      <c r="F55" s="376" t="s">
        <v>33</v>
      </c>
      <c r="G55" s="376" t="s">
        <v>91</v>
      </c>
      <c r="H55" s="376" t="s">
        <v>229</v>
      </c>
      <c r="I55" s="394">
        <v>540</v>
      </c>
      <c r="J55" s="366">
        <v>1</v>
      </c>
      <c r="K55" s="366">
        <v>0</v>
      </c>
      <c r="L55" s="366">
        <v>0</v>
      </c>
    </row>
    <row r="56" spans="1:12" s="398" customFormat="1" ht="54.75" customHeight="1">
      <c r="A56" s="396" t="s">
        <v>267</v>
      </c>
      <c r="B56" s="401">
        <v>802</v>
      </c>
      <c r="C56" s="350">
        <v>1</v>
      </c>
      <c r="D56" s="350">
        <v>13</v>
      </c>
      <c r="E56" s="376" t="s">
        <v>22</v>
      </c>
      <c r="F56" s="376" t="s">
        <v>33</v>
      </c>
      <c r="G56" s="376" t="s">
        <v>91</v>
      </c>
      <c r="H56" s="376" t="s">
        <v>268</v>
      </c>
      <c r="I56" s="394"/>
      <c r="J56" s="366">
        <f>J57</f>
        <v>196</v>
      </c>
      <c r="K56" s="366">
        <f>K57</f>
        <v>0</v>
      </c>
      <c r="L56" s="366">
        <f>L57</f>
        <v>0</v>
      </c>
    </row>
    <row r="57" spans="1:12" s="398" customFormat="1" ht="21" customHeight="1">
      <c r="A57" s="396" t="s">
        <v>24</v>
      </c>
      <c r="B57" s="401">
        <v>802</v>
      </c>
      <c r="C57" s="350">
        <v>1</v>
      </c>
      <c r="D57" s="350">
        <v>13</v>
      </c>
      <c r="E57" s="376" t="s">
        <v>22</v>
      </c>
      <c r="F57" s="376" t="s">
        <v>33</v>
      </c>
      <c r="G57" s="376" t="s">
        <v>91</v>
      </c>
      <c r="H57" s="376" t="s">
        <v>268</v>
      </c>
      <c r="I57" s="394">
        <v>540</v>
      </c>
      <c r="J57" s="366">
        <v>196</v>
      </c>
      <c r="K57" s="366">
        <v>0</v>
      </c>
      <c r="L57" s="366">
        <v>0</v>
      </c>
    </row>
    <row r="58" spans="1:12" s="177" customFormat="1" ht="79.5" customHeight="1">
      <c r="A58" s="54" t="s">
        <v>198</v>
      </c>
      <c r="B58" s="57">
        <v>802</v>
      </c>
      <c r="C58" s="58">
        <v>1</v>
      </c>
      <c r="D58" s="58">
        <v>13</v>
      </c>
      <c r="E58" s="59" t="s">
        <v>22</v>
      </c>
      <c r="F58" s="59" t="s">
        <v>33</v>
      </c>
      <c r="G58" s="59" t="s">
        <v>91</v>
      </c>
      <c r="H58" s="59" t="s">
        <v>96</v>
      </c>
      <c r="I58" s="60"/>
      <c r="J58" s="76">
        <f>J60</f>
        <v>0.4</v>
      </c>
      <c r="K58" s="76">
        <f>K60</f>
        <v>0.4</v>
      </c>
      <c r="L58" s="76">
        <f>L60</f>
        <v>0.4</v>
      </c>
    </row>
    <row r="59" spans="1:12" s="177" customFormat="1" ht="34.5" customHeight="1">
      <c r="A59" s="54" t="s">
        <v>133</v>
      </c>
      <c r="B59" s="57">
        <v>802</v>
      </c>
      <c r="C59" s="58">
        <v>1</v>
      </c>
      <c r="D59" s="58">
        <v>13</v>
      </c>
      <c r="E59" s="59" t="s">
        <v>22</v>
      </c>
      <c r="F59" s="59" t="s">
        <v>33</v>
      </c>
      <c r="G59" s="59" t="s">
        <v>91</v>
      </c>
      <c r="H59" s="59" t="s">
        <v>96</v>
      </c>
      <c r="I59" s="60">
        <v>240</v>
      </c>
      <c r="J59" s="76">
        <f>J60</f>
        <v>0.4</v>
      </c>
      <c r="K59" s="76">
        <f>K60</f>
        <v>0.4</v>
      </c>
      <c r="L59" s="76">
        <f>L60</f>
        <v>0.4</v>
      </c>
    </row>
    <row r="60" spans="1:12" s="242" customFormat="1" ht="36.75" customHeight="1" hidden="1">
      <c r="A60" s="303" t="s">
        <v>73</v>
      </c>
      <c r="B60" s="309">
        <v>802</v>
      </c>
      <c r="C60" s="306">
        <v>1</v>
      </c>
      <c r="D60" s="306">
        <v>13</v>
      </c>
      <c r="E60" s="308" t="s">
        <v>22</v>
      </c>
      <c r="F60" s="308" t="s">
        <v>33</v>
      </c>
      <c r="G60" s="308" t="s">
        <v>91</v>
      </c>
      <c r="H60" s="308" t="s">
        <v>96</v>
      </c>
      <c r="I60" s="310">
        <v>244</v>
      </c>
      <c r="J60" s="241">
        <v>0.4</v>
      </c>
      <c r="K60" s="241">
        <v>0.4</v>
      </c>
      <c r="L60" s="241">
        <v>0.4</v>
      </c>
    </row>
    <row r="61" spans="1:12" s="185" customFormat="1" ht="31.5" customHeight="1">
      <c r="A61" s="54" t="s">
        <v>97</v>
      </c>
      <c r="B61" s="57">
        <v>802</v>
      </c>
      <c r="C61" s="58">
        <v>1</v>
      </c>
      <c r="D61" s="58">
        <v>13</v>
      </c>
      <c r="E61" s="59" t="s">
        <v>22</v>
      </c>
      <c r="F61" s="59" t="s">
        <v>33</v>
      </c>
      <c r="G61" s="59" t="s">
        <v>91</v>
      </c>
      <c r="H61" s="59" t="s">
        <v>94</v>
      </c>
      <c r="I61" s="60"/>
      <c r="J61" s="76">
        <f aca="true" t="shared" si="4" ref="J61:L62">J62</f>
        <v>20</v>
      </c>
      <c r="K61" s="76">
        <f t="shared" si="4"/>
        <v>50</v>
      </c>
      <c r="L61" s="76">
        <f t="shared" si="4"/>
        <v>45</v>
      </c>
    </row>
    <row r="62" spans="1:12" s="184" customFormat="1" ht="18.75" customHeight="1">
      <c r="A62" s="54" t="s">
        <v>133</v>
      </c>
      <c r="B62" s="57">
        <v>802</v>
      </c>
      <c r="C62" s="58">
        <v>1</v>
      </c>
      <c r="D62" s="58">
        <v>13</v>
      </c>
      <c r="E62" s="59" t="s">
        <v>22</v>
      </c>
      <c r="F62" s="59" t="s">
        <v>33</v>
      </c>
      <c r="G62" s="59" t="s">
        <v>91</v>
      </c>
      <c r="H62" s="59" t="s">
        <v>94</v>
      </c>
      <c r="I62" s="60">
        <v>240</v>
      </c>
      <c r="J62" s="76">
        <f t="shared" si="4"/>
        <v>20</v>
      </c>
      <c r="K62" s="76">
        <f t="shared" si="4"/>
        <v>50</v>
      </c>
      <c r="L62" s="76">
        <f t="shared" si="4"/>
        <v>45</v>
      </c>
    </row>
    <row r="63" spans="1:12" s="186" customFormat="1" ht="37.5" customHeight="1" hidden="1">
      <c r="A63" s="303" t="s">
        <v>73</v>
      </c>
      <c r="B63" s="309">
        <v>802</v>
      </c>
      <c r="C63" s="306">
        <v>1</v>
      </c>
      <c r="D63" s="306">
        <v>13</v>
      </c>
      <c r="E63" s="308" t="s">
        <v>22</v>
      </c>
      <c r="F63" s="308" t="s">
        <v>33</v>
      </c>
      <c r="G63" s="308" t="s">
        <v>91</v>
      </c>
      <c r="H63" s="308" t="s">
        <v>94</v>
      </c>
      <c r="I63" s="310">
        <v>244</v>
      </c>
      <c r="J63" s="241">
        <v>20</v>
      </c>
      <c r="K63" s="241">
        <v>50</v>
      </c>
      <c r="L63" s="241">
        <v>45</v>
      </c>
    </row>
    <row r="64" spans="1:12" s="229" customFormat="1" ht="16.5" customHeight="1">
      <c r="A64" s="62" t="s">
        <v>13</v>
      </c>
      <c r="B64" s="172">
        <v>802</v>
      </c>
      <c r="C64" s="175" t="s">
        <v>185</v>
      </c>
      <c r="D64" s="175" t="s">
        <v>91</v>
      </c>
      <c r="E64" s="59"/>
      <c r="F64" s="59"/>
      <c r="G64" s="59"/>
      <c r="H64" s="59"/>
      <c r="I64" s="72"/>
      <c r="J64" s="75">
        <f>J65</f>
        <v>92.1</v>
      </c>
      <c r="K64" s="75">
        <f>K65</f>
        <v>92.1</v>
      </c>
      <c r="L64" s="75">
        <f>L65</f>
        <v>95.2</v>
      </c>
    </row>
    <row r="65" spans="1:12" s="230" customFormat="1" ht="34.5" customHeight="1">
      <c r="A65" s="54" t="s">
        <v>147</v>
      </c>
      <c r="B65" s="57">
        <v>802</v>
      </c>
      <c r="C65" s="58">
        <v>2</v>
      </c>
      <c r="D65" s="58">
        <v>3</v>
      </c>
      <c r="E65" s="59" t="s">
        <v>22</v>
      </c>
      <c r="F65" s="59" t="s">
        <v>33</v>
      </c>
      <c r="G65" s="59" t="s">
        <v>91</v>
      </c>
      <c r="H65" s="59" t="s">
        <v>95</v>
      </c>
      <c r="I65" s="60"/>
      <c r="J65" s="76">
        <f>J66+J70</f>
        <v>92.1</v>
      </c>
      <c r="K65" s="76">
        <f>K66+K69</f>
        <v>92.1</v>
      </c>
      <c r="L65" s="76">
        <f>L66+L69</f>
        <v>95.2</v>
      </c>
    </row>
    <row r="66" spans="1:12" s="177" customFormat="1" ht="32.25" customHeight="1">
      <c r="A66" s="54" t="s">
        <v>131</v>
      </c>
      <c r="B66" s="57">
        <v>802</v>
      </c>
      <c r="C66" s="58">
        <v>2</v>
      </c>
      <c r="D66" s="58">
        <v>3</v>
      </c>
      <c r="E66" s="59" t="s">
        <v>22</v>
      </c>
      <c r="F66" s="59" t="s">
        <v>33</v>
      </c>
      <c r="G66" s="59" t="s">
        <v>91</v>
      </c>
      <c r="H66" s="59" t="s">
        <v>95</v>
      </c>
      <c r="I66" s="60">
        <v>120</v>
      </c>
      <c r="J66" s="76">
        <f>J67+J68</f>
        <v>92.1</v>
      </c>
      <c r="K66" s="76">
        <f>K67+K68</f>
        <v>92.1</v>
      </c>
      <c r="L66" s="76">
        <f>L67+L68</f>
        <v>95.2</v>
      </c>
    </row>
    <row r="67" spans="1:12" s="243" customFormat="1" ht="45" customHeight="1" hidden="1">
      <c r="A67" s="314" t="s">
        <v>123</v>
      </c>
      <c r="B67" s="309">
        <v>802</v>
      </c>
      <c r="C67" s="306">
        <v>2</v>
      </c>
      <c r="D67" s="306">
        <v>3</v>
      </c>
      <c r="E67" s="308" t="s">
        <v>22</v>
      </c>
      <c r="F67" s="308" t="s">
        <v>33</v>
      </c>
      <c r="G67" s="308" t="s">
        <v>91</v>
      </c>
      <c r="H67" s="308" t="s">
        <v>95</v>
      </c>
      <c r="I67" s="310">
        <v>121</v>
      </c>
      <c r="J67" s="241">
        <v>69.8</v>
      </c>
      <c r="K67" s="241">
        <v>69.8</v>
      </c>
      <c r="L67" s="241">
        <v>72.2</v>
      </c>
    </row>
    <row r="68" spans="1:12" s="243" customFormat="1" ht="86.25" customHeight="1" hidden="1">
      <c r="A68" s="314" t="s">
        <v>124</v>
      </c>
      <c r="B68" s="309">
        <v>802</v>
      </c>
      <c r="C68" s="306">
        <v>2</v>
      </c>
      <c r="D68" s="306">
        <v>3</v>
      </c>
      <c r="E68" s="308" t="s">
        <v>22</v>
      </c>
      <c r="F68" s="308" t="s">
        <v>33</v>
      </c>
      <c r="G68" s="308" t="s">
        <v>91</v>
      </c>
      <c r="H68" s="308" t="s">
        <v>95</v>
      </c>
      <c r="I68" s="310">
        <v>129</v>
      </c>
      <c r="J68" s="241">
        <v>22.3</v>
      </c>
      <c r="K68" s="241">
        <v>22.3</v>
      </c>
      <c r="L68" s="241">
        <v>23</v>
      </c>
    </row>
    <row r="69" spans="1:12" s="231" customFormat="1" ht="36.75" customHeight="1" hidden="1">
      <c r="A69" s="54" t="s">
        <v>133</v>
      </c>
      <c r="B69" s="57">
        <v>802</v>
      </c>
      <c r="C69" s="58">
        <v>2</v>
      </c>
      <c r="D69" s="58">
        <v>3</v>
      </c>
      <c r="E69" s="59" t="s">
        <v>22</v>
      </c>
      <c r="F69" s="59" t="s">
        <v>33</v>
      </c>
      <c r="G69" s="59" t="s">
        <v>91</v>
      </c>
      <c r="H69" s="59" t="s">
        <v>95</v>
      </c>
      <c r="I69" s="60">
        <v>240</v>
      </c>
      <c r="J69" s="76">
        <f>J70</f>
        <v>0</v>
      </c>
      <c r="K69" s="76">
        <f>K70</f>
        <v>0</v>
      </c>
      <c r="L69" s="76">
        <f>L70</f>
        <v>0</v>
      </c>
    </row>
    <row r="70" spans="1:12" s="243" customFormat="1" ht="36" customHeight="1" hidden="1">
      <c r="A70" s="303" t="s">
        <v>190</v>
      </c>
      <c r="B70" s="309">
        <v>802</v>
      </c>
      <c r="C70" s="306">
        <v>2</v>
      </c>
      <c r="D70" s="306">
        <v>3</v>
      </c>
      <c r="E70" s="308" t="s">
        <v>22</v>
      </c>
      <c r="F70" s="308" t="s">
        <v>33</v>
      </c>
      <c r="G70" s="308" t="s">
        <v>91</v>
      </c>
      <c r="H70" s="308" t="s">
        <v>95</v>
      </c>
      <c r="I70" s="310">
        <v>242</v>
      </c>
      <c r="J70" s="241">
        <v>0</v>
      </c>
      <c r="K70" s="241">
        <v>0</v>
      </c>
      <c r="L70" s="241">
        <v>0</v>
      </c>
    </row>
    <row r="71" spans="1:12" s="177" customFormat="1" ht="33.75" customHeight="1">
      <c r="A71" s="62" t="s">
        <v>6</v>
      </c>
      <c r="B71" s="172">
        <v>802</v>
      </c>
      <c r="C71" s="175" t="s">
        <v>192</v>
      </c>
      <c r="D71" s="175" t="s">
        <v>91</v>
      </c>
      <c r="E71" s="59"/>
      <c r="F71" s="59"/>
      <c r="G71" s="59"/>
      <c r="H71" s="59"/>
      <c r="I71" s="72"/>
      <c r="J71" s="75">
        <f>J72</f>
        <v>10</v>
      </c>
      <c r="K71" s="75">
        <f aca="true" t="shared" si="5" ref="K71:L73">K72</f>
        <v>90</v>
      </c>
      <c r="L71" s="75">
        <f t="shared" si="5"/>
        <v>80</v>
      </c>
    </row>
    <row r="72" spans="1:12" s="187" customFormat="1" ht="15.75" customHeight="1">
      <c r="A72" s="62" t="s">
        <v>15</v>
      </c>
      <c r="B72" s="172">
        <v>802</v>
      </c>
      <c r="C72" s="175" t="s">
        <v>192</v>
      </c>
      <c r="D72" s="175" t="s">
        <v>199</v>
      </c>
      <c r="E72" s="64"/>
      <c r="F72" s="64"/>
      <c r="G72" s="64"/>
      <c r="H72" s="64"/>
      <c r="I72" s="227"/>
      <c r="J72" s="75">
        <f>J73</f>
        <v>10</v>
      </c>
      <c r="K72" s="75">
        <f t="shared" si="5"/>
        <v>90</v>
      </c>
      <c r="L72" s="75">
        <f>L73+L80</f>
        <v>80</v>
      </c>
    </row>
    <row r="73" spans="1:12" s="187" customFormat="1" ht="32.25" customHeight="1">
      <c r="A73" s="213" t="s">
        <v>181</v>
      </c>
      <c r="B73" s="56">
        <v>802</v>
      </c>
      <c r="C73" s="63">
        <v>3</v>
      </c>
      <c r="D73" s="63">
        <v>10</v>
      </c>
      <c r="E73" s="64" t="s">
        <v>222</v>
      </c>
      <c r="F73" s="64" t="s">
        <v>33</v>
      </c>
      <c r="G73" s="64" t="s">
        <v>91</v>
      </c>
      <c r="H73" s="64" t="s">
        <v>93</v>
      </c>
      <c r="I73" s="61"/>
      <c r="J73" s="75">
        <f>J74</f>
        <v>10</v>
      </c>
      <c r="K73" s="75">
        <f t="shared" si="5"/>
        <v>90</v>
      </c>
      <c r="L73" s="75">
        <f t="shared" si="5"/>
        <v>0</v>
      </c>
    </row>
    <row r="74" spans="1:12" s="188" customFormat="1" ht="32.25" customHeight="1">
      <c r="A74" s="217" t="s">
        <v>200</v>
      </c>
      <c r="B74" s="218">
        <v>802</v>
      </c>
      <c r="C74" s="207">
        <v>3</v>
      </c>
      <c r="D74" s="207">
        <v>10</v>
      </c>
      <c r="E74" s="214" t="s">
        <v>222</v>
      </c>
      <c r="F74" s="214" t="s">
        <v>33</v>
      </c>
      <c r="G74" s="214" t="s">
        <v>184</v>
      </c>
      <c r="H74" s="214" t="s">
        <v>93</v>
      </c>
      <c r="I74" s="219"/>
      <c r="J74" s="216">
        <f>J77</f>
        <v>10</v>
      </c>
      <c r="K74" s="216">
        <f>K77</f>
        <v>90</v>
      </c>
      <c r="L74" s="216">
        <f>L77</f>
        <v>0</v>
      </c>
    </row>
    <row r="75" spans="1:12" s="188" customFormat="1" ht="18" customHeight="1">
      <c r="A75" s="198" t="s">
        <v>201</v>
      </c>
      <c r="B75" s="218">
        <v>802</v>
      </c>
      <c r="C75" s="207">
        <v>3</v>
      </c>
      <c r="D75" s="207">
        <v>10</v>
      </c>
      <c r="E75" s="214" t="s">
        <v>222</v>
      </c>
      <c r="F75" s="214" t="s">
        <v>33</v>
      </c>
      <c r="G75" s="214" t="s">
        <v>184</v>
      </c>
      <c r="H75" s="214" t="s">
        <v>148</v>
      </c>
      <c r="I75" s="219"/>
      <c r="J75" s="216">
        <f aca="true" t="shared" si="6" ref="J75:L76">J76</f>
        <v>10</v>
      </c>
      <c r="K75" s="216">
        <f t="shared" si="6"/>
        <v>90</v>
      </c>
      <c r="L75" s="216">
        <f t="shared" si="6"/>
        <v>0</v>
      </c>
    </row>
    <row r="76" spans="1:12" s="187" customFormat="1" ht="36.75" customHeight="1">
      <c r="A76" s="54" t="s">
        <v>133</v>
      </c>
      <c r="B76" s="57">
        <v>802</v>
      </c>
      <c r="C76" s="58">
        <v>3</v>
      </c>
      <c r="D76" s="58">
        <v>10</v>
      </c>
      <c r="E76" s="59" t="s">
        <v>222</v>
      </c>
      <c r="F76" s="59" t="s">
        <v>33</v>
      </c>
      <c r="G76" s="59" t="s">
        <v>184</v>
      </c>
      <c r="H76" s="59" t="s">
        <v>148</v>
      </c>
      <c r="I76" s="60">
        <v>240</v>
      </c>
      <c r="J76" s="76">
        <f t="shared" si="6"/>
        <v>10</v>
      </c>
      <c r="K76" s="76">
        <f t="shared" si="6"/>
        <v>90</v>
      </c>
      <c r="L76" s="76">
        <f t="shared" si="6"/>
        <v>0</v>
      </c>
    </row>
    <row r="77" spans="1:12" s="244" customFormat="1" ht="32.25" customHeight="1" hidden="1">
      <c r="A77" s="303" t="s">
        <v>73</v>
      </c>
      <c r="B77" s="309">
        <v>802</v>
      </c>
      <c r="C77" s="306">
        <v>3</v>
      </c>
      <c r="D77" s="306">
        <v>10</v>
      </c>
      <c r="E77" s="308" t="s">
        <v>222</v>
      </c>
      <c r="F77" s="308" t="s">
        <v>33</v>
      </c>
      <c r="G77" s="308" t="s">
        <v>184</v>
      </c>
      <c r="H77" s="308" t="s">
        <v>148</v>
      </c>
      <c r="I77" s="310">
        <v>244</v>
      </c>
      <c r="J77" s="241">
        <v>10</v>
      </c>
      <c r="K77" s="241">
        <v>90</v>
      </c>
      <c r="L77" s="241">
        <v>0</v>
      </c>
    </row>
    <row r="78" spans="1:12" s="187" customFormat="1" ht="21" customHeight="1">
      <c r="A78" s="198" t="s">
        <v>201</v>
      </c>
      <c r="B78" s="57">
        <v>802</v>
      </c>
      <c r="C78" s="58">
        <v>3</v>
      </c>
      <c r="D78" s="58">
        <v>10</v>
      </c>
      <c r="E78" s="178" t="s">
        <v>22</v>
      </c>
      <c r="F78" s="178" t="s">
        <v>33</v>
      </c>
      <c r="G78" s="178" t="s">
        <v>91</v>
      </c>
      <c r="H78" s="205" t="s">
        <v>148</v>
      </c>
      <c r="I78" s="72"/>
      <c r="J78" s="76">
        <f aca="true" t="shared" si="7" ref="J78:L79">J79</f>
        <v>0</v>
      </c>
      <c r="K78" s="76">
        <f t="shared" si="7"/>
        <v>0</v>
      </c>
      <c r="L78" s="76">
        <f t="shared" si="7"/>
        <v>80</v>
      </c>
    </row>
    <row r="79" spans="1:13" s="187" customFormat="1" ht="32.25" customHeight="1">
      <c r="A79" s="125" t="s">
        <v>133</v>
      </c>
      <c r="B79" s="57">
        <v>802</v>
      </c>
      <c r="C79" s="58">
        <v>3</v>
      </c>
      <c r="D79" s="58">
        <v>10</v>
      </c>
      <c r="E79" s="178" t="s">
        <v>22</v>
      </c>
      <c r="F79" s="178" t="s">
        <v>33</v>
      </c>
      <c r="G79" s="178" t="s">
        <v>91</v>
      </c>
      <c r="H79" s="59" t="s">
        <v>148</v>
      </c>
      <c r="I79" s="72">
        <v>240</v>
      </c>
      <c r="J79" s="76">
        <f t="shared" si="7"/>
        <v>0</v>
      </c>
      <c r="K79" s="76">
        <f t="shared" si="7"/>
        <v>0</v>
      </c>
      <c r="L79" s="76">
        <f t="shared" si="7"/>
        <v>80</v>
      </c>
      <c r="M79" s="284"/>
    </row>
    <row r="80" spans="1:12" s="244" customFormat="1" ht="32.25" customHeight="1" hidden="1">
      <c r="A80" s="315" t="s">
        <v>100</v>
      </c>
      <c r="B80" s="309">
        <v>802</v>
      </c>
      <c r="C80" s="306">
        <v>3</v>
      </c>
      <c r="D80" s="306">
        <v>10</v>
      </c>
      <c r="E80" s="305" t="s">
        <v>22</v>
      </c>
      <c r="F80" s="305" t="s">
        <v>33</v>
      </c>
      <c r="G80" s="305" t="s">
        <v>91</v>
      </c>
      <c r="H80" s="308" t="s">
        <v>148</v>
      </c>
      <c r="I80" s="304">
        <v>244</v>
      </c>
      <c r="J80" s="241">
        <v>0</v>
      </c>
      <c r="K80" s="241">
        <v>0</v>
      </c>
      <c r="L80" s="241">
        <v>80</v>
      </c>
    </row>
    <row r="81" spans="1:12" s="189" customFormat="1" ht="16.5" customHeight="1">
      <c r="A81" s="62" t="s">
        <v>7</v>
      </c>
      <c r="B81" s="172">
        <v>802</v>
      </c>
      <c r="C81" s="175" t="s">
        <v>205</v>
      </c>
      <c r="D81" s="175" t="s">
        <v>91</v>
      </c>
      <c r="E81" s="59"/>
      <c r="F81" s="59"/>
      <c r="G81" s="59"/>
      <c r="H81" s="59"/>
      <c r="I81" s="172"/>
      <c r="J81" s="75">
        <f>J82+J90+J94</f>
        <v>873.3</v>
      </c>
      <c r="K81" s="75">
        <f>K82+K90+K94+K126</f>
        <v>654.4</v>
      </c>
      <c r="L81" s="75">
        <f>L82+L90+L94+L126</f>
        <v>756</v>
      </c>
    </row>
    <row r="82" spans="1:12" s="187" customFormat="1" ht="15" customHeight="1">
      <c r="A82" s="62" t="s">
        <v>75</v>
      </c>
      <c r="B82" s="172">
        <v>802</v>
      </c>
      <c r="C82" s="175" t="s">
        <v>205</v>
      </c>
      <c r="D82" s="175" t="s">
        <v>184</v>
      </c>
      <c r="E82" s="59"/>
      <c r="F82" s="59"/>
      <c r="G82" s="59"/>
      <c r="H82" s="59"/>
      <c r="I82" s="172"/>
      <c r="J82" s="75">
        <f>J83+J87</f>
        <v>443.9</v>
      </c>
      <c r="K82" s="75">
        <f>K83+K87</f>
        <v>75</v>
      </c>
      <c r="L82" s="75">
        <f>L83+L87</f>
        <v>70</v>
      </c>
    </row>
    <row r="83" spans="1:12" s="187" customFormat="1" ht="84.75" customHeight="1">
      <c r="A83" s="54" t="s">
        <v>149</v>
      </c>
      <c r="B83" s="57">
        <v>802</v>
      </c>
      <c r="C83" s="58">
        <v>5</v>
      </c>
      <c r="D83" s="58">
        <v>1</v>
      </c>
      <c r="E83" s="59" t="s">
        <v>22</v>
      </c>
      <c r="F83" s="59" t="s">
        <v>33</v>
      </c>
      <c r="G83" s="59" t="s">
        <v>91</v>
      </c>
      <c r="H83" s="59" t="s">
        <v>150</v>
      </c>
      <c r="I83" s="61"/>
      <c r="J83" s="76">
        <f>J84</f>
        <v>363.9</v>
      </c>
      <c r="K83" s="76">
        <f>K84</f>
        <v>0</v>
      </c>
      <c r="L83" s="76">
        <f>L84</f>
        <v>0</v>
      </c>
    </row>
    <row r="84" spans="1:12" s="187" customFormat="1" ht="33" customHeight="1">
      <c r="A84" s="54" t="s">
        <v>133</v>
      </c>
      <c r="B84" s="57">
        <v>802</v>
      </c>
      <c r="C84" s="58">
        <v>5</v>
      </c>
      <c r="D84" s="58">
        <v>1</v>
      </c>
      <c r="E84" s="59" t="s">
        <v>22</v>
      </c>
      <c r="F84" s="59" t="s">
        <v>33</v>
      </c>
      <c r="G84" s="59" t="s">
        <v>91</v>
      </c>
      <c r="H84" s="59" t="s">
        <v>150</v>
      </c>
      <c r="I84" s="60">
        <v>240</v>
      </c>
      <c r="J84" s="76">
        <f>J85+J86</f>
        <v>363.9</v>
      </c>
      <c r="K84" s="76">
        <f>K85+K86</f>
        <v>0</v>
      </c>
      <c r="L84" s="76">
        <f>L85+L86</f>
        <v>0</v>
      </c>
    </row>
    <row r="85" spans="1:12" s="408" customFormat="1" ht="33" customHeight="1" hidden="1">
      <c r="A85" s="402"/>
      <c r="B85" s="403">
        <v>802</v>
      </c>
      <c r="C85" s="404">
        <v>5</v>
      </c>
      <c r="D85" s="404">
        <v>1</v>
      </c>
      <c r="E85" s="405" t="s">
        <v>22</v>
      </c>
      <c r="F85" s="405" t="s">
        <v>33</v>
      </c>
      <c r="G85" s="405" t="s">
        <v>91</v>
      </c>
      <c r="H85" s="405" t="s">
        <v>150</v>
      </c>
      <c r="I85" s="406">
        <v>243</v>
      </c>
      <c r="J85" s="407">
        <v>0</v>
      </c>
      <c r="K85" s="407">
        <v>0</v>
      </c>
      <c r="L85" s="407">
        <v>0</v>
      </c>
    </row>
    <row r="86" spans="1:12" s="244" customFormat="1" ht="30.75" customHeight="1" hidden="1">
      <c r="A86" s="303" t="s">
        <v>73</v>
      </c>
      <c r="B86" s="309">
        <v>802</v>
      </c>
      <c r="C86" s="306">
        <v>5</v>
      </c>
      <c r="D86" s="306">
        <v>1</v>
      </c>
      <c r="E86" s="308" t="s">
        <v>22</v>
      </c>
      <c r="F86" s="308" t="s">
        <v>33</v>
      </c>
      <c r="G86" s="308" t="s">
        <v>91</v>
      </c>
      <c r="H86" s="308" t="s">
        <v>150</v>
      </c>
      <c r="I86" s="310">
        <v>244</v>
      </c>
      <c r="J86" s="241">
        <v>363.9</v>
      </c>
      <c r="K86" s="241">
        <v>0</v>
      </c>
      <c r="L86" s="241">
        <v>0</v>
      </c>
    </row>
    <row r="87" spans="1:14" s="249" customFormat="1" ht="21" customHeight="1">
      <c r="A87" s="54" t="s">
        <v>228</v>
      </c>
      <c r="B87" s="57">
        <v>802</v>
      </c>
      <c r="C87" s="58">
        <v>5</v>
      </c>
      <c r="D87" s="58">
        <v>1</v>
      </c>
      <c r="E87" s="59" t="s">
        <v>22</v>
      </c>
      <c r="F87" s="59" t="s">
        <v>33</v>
      </c>
      <c r="G87" s="59" t="s">
        <v>91</v>
      </c>
      <c r="H87" s="59" t="s">
        <v>227</v>
      </c>
      <c r="I87" s="60"/>
      <c r="J87" s="76">
        <f aca="true" t="shared" si="8" ref="J87:L88">J88</f>
        <v>80</v>
      </c>
      <c r="K87" s="76">
        <f t="shared" si="8"/>
        <v>75</v>
      </c>
      <c r="L87" s="76">
        <f t="shared" si="8"/>
        <v>70</v>
      </c>
      <c r="N87" s="250"/>
    </row>
    <row r="88" spans="1:12" s="249" customFormat="1" ht="39.75" customHeight="1">
      <c r="A88" s="54" t="s">
        <v>133</v>
      </c>
      <c r="B88" s="57">
        <v>802</v>
      </c>
      <c r="C88" s="58">
        <v>5</v>
      </c>
      <c r="D88" s="58">
        <v>1</v>
      </c>
      <c r="E88" s="59" t="s">
        <v>22</v>
      </c>
      <c r="F88" s="59" t="s">
        <v>33</v>
      </c>
      <c r="G88" s="59" t="s">
        <v>91</v>
      </c>
      <c r="H88" s="59" t="s">
        <v>227</v>
      </c>
      <c r="I88" s="60">
        <v>240</v>
      </c>
      <c r="J88" s="76">
        <f t="shared" si="8"/>
        <v>80</v>
      </c>
      <c r="K88" s="76">
        <f t="shared" si="8"/>
        <v>75</v>
      </c>
      <c r="L88" s="76">
        <f t="shared" si="8"/>
        <v>70</v>
      </c>
    </row>
    <row r="89" spans="1:12" s="244" customFormat="1" ht="36.75" customHeight="1" hidden="1">
      <c r="A89" s="303"/>
      <c r="B89" s="309">
        <v>802</v>
      </c>
      <c r="C89" s="306">
        <v>5</v>
      </c>
      <c r="D89" s="306">
        <v>1</v>
      </c>
      <c r="E89" s="308" t="s">
        <v>22</v>
      </c>
      <c r="F89" s="308" t="s">
        <v>33</v>
      </c>
      <c r="G89" s="308" t="s">
        <v>91</v>
      </c>
      <c r="H89" s="308" t="s">
        <v>227</v>
      </c>
      <c r="I89" s="310">
        <v>243</v>
      </c>
      <c r="J89" s="241">
        <v>80</v>
      </c>
      <c r="K89" s="241">
        <v>75</v>
      </c>
      <c r="L89" s="241">
        <v>70</v>
      </c>
    </row>
    <row r="90" spans="1:12" s="187" customFormat="1" ht="16.5" customHeight="1">
      <c r="A90" s="62" t="s">
        <v>101</v>
      </c>
      <c r="B90" s="172">
        <v>802</v>
      </c>
      <c r="C90" s="175" t="s">
        <v>205</v>
      </c>
      <c r="D90" s="175" t="s">
        <v>185</v>
      </c>
      <c r="E90" s="59"/>
      <c r="F90" s="59"/>
      <c r="G90" s="59"/>
      <c r="H90" s="59"/>
      <c r="I90" s="72" t="s">
        <v>206</v>
      </c>
      <c r="J90" s="75">
        <f aca="true" t="shared" si="9" ref="J90:L92">J91</f>
        <v>168</v>
      </c>
      <c r="K90" s="75">
        <f t="shared" si="9"/>
        <v>0</v>
      </c>
      <c r="L90" s="75">
        <f t="shared" si="9"/>
        <v>0</v>
      </c>
    </row>
    <row r="91" spans="1:12" s="177" customFormat="1" ht="67.5" customHeight="1">
      <c r="A91" s="124" t="s">
        <v>151</v>
      </c>
      <c r="B91" s="57">
        <v>802</v>
      </c>
      <c r="C91" s="58">
        <v>5</v>
      </c>
      <c r="D91" s="58">
        <v>2</v>
      </c>
      <c r="E91" s="59" t="s">
        <v>22</v>
      </c>
      <c r="F91" s="59" t="s">
        <v>33</v>
      </c>
      <c r="G91" s="59" t="s">
        <v>91</v>
      </c>
      <c r="H91" s="59" t="s">
        <v>152</v>
      </c>
      <c r="I91" s="72" t="s">
        <v>206</v>
      </c>
      <c r="J91" s="76">
        <f t="shared" si="9"/>
        <v>168</v>
      </c>
      <c r="K91" s="76">
        <f t="shared" si="9"/>
        <v>0</v>
      </c>
      <c r="L91" s="76">
        <f t="shared" si="9"/>
        <v>0</v>
      </c>
    </row>
    <row r="92" spans="1:12" s="177" customFormat="1" ht="34.5" customHeight="1">
      <c r="A92" s="54" t="s">
        <v>133</v>
      </c>
      <c r="B92" s="57">
        <v>802</v>
      </c>
      <c r="C92" s="58">
        <v>5</v>
      </c>
      <c r="D92" s="58">
        <v>2</v>
      </c>
      <c r="E92" s="59" t="s">
        <v>22</v>
      </c>
      <c r="F92" s="59" t="s">
        <v>33</v>
      </c>
      <c r="G92" s="59" t="s">
        <v>91</v>
      </c>
      <c r="H92" s="59" t="s">
        <v>152</v>
      </c>
      <c r="I92" s="60">
        <v>240</v>
      </c>
      <c r="J92" s="76">
        <f t="shared" si="9"/>
        <v>168</v>
      </c>
      <c r="K92" s="76">
        <f t="shared" si="9"/>
        <v>0</v>
      </c>
      <c r="L92" s="76">
        <f t="shared" si="9"/>
        <v>0</v>
      </c>
    </row>
    <row r="93" spans="1:12" s="242" customFormat="1" ht="31.5" customHeight="1" hidden="1">
      <c r="A93" s="303" t="s">
        <v>100</v>
      </c>
      <c r="B93" s="309">
        <v>802</v>
      </c>
      <c r="C93" s="306">
        <v>5</v>
      </c>
      <c r="D93" s="306">
        <v>2</v>
      </c>
      <c r="E93" s="308" t="s">
        <v>22</v>
      </c>
      <c r="F93" s="308" t="s">
        <v>33</v>
      </c>
      <c r="G93" s="308" t="s">
        <v>91</v>
      </c>
      <c r="H93" s="308" t="s">
        <v>152</v>
      </c>
      <c r="I93" s="304">
        <v>244</v>
      </c>
      <c r="J93" s="241">
        <v>168</v>
      </c>
      <c r="K93" s="241">
        <v>0</v>
      </c>
      <c r="L93" s="241">
        <v>0</v>
      </c>
    </row>
    <row r="94" spans="1:12" s="177" customFormat="1" ht="15.75" customHeight="1">
      <c r="A94" s="62" t="s">
        <v>8</v>
      </c>
      <c r="B94" s="172">
        <v>802</v>
      </c>
      <c r="C94" s="175" t="s">
        <v>205</v>
      </c>
      <c r="D94" s="175" t="s">
        <v>192</v>
      </c>
      <c r="E94" s="59"/>
      <c r="F94" s="59"/>
      <c r="G94" s="59"/>
      <c r="H94" s="59"/>
      <c r="I94" s="72"/>
      <c r="J94" s="75">
        <f>J95+J114+J117+J120+J123+J126</f>
        <v>261.4</v>
      </c>
      <c r="K94" s="75">
        <f>K95+K114+K117+K120+K123+K126</f>
        <v>579.4</v>
      </c>
      <c r="L94" s="75">
        <f>L95+L114+L117+L120+L123+L126</f>
        <v>515.2</v>
      </c>
    </row>
    <row r="95" spans="1:12" s="176" customFormat="1" ht="34.5" customHeight="1">
      <c r="A95" s="213" t="s">
        <v>181</v>
      </c>
      <c r="B95" s="56">
        <v>802</v>
      </c>
      <c r="C95" s="175" t="s">
        <v>205</v>
      </c>
      <c r="D95" s="175" t="s">
        <v>192</v>
      </c>
      <c r="E95" s="64" t="s">
        <v>222</v>
      </c>
      <c r="F95" s="64" t="s">
        <v>33</v>
      </c>
      <c r="G95" s="64" t="s">
        <v>91</v>
      </c>
      <c r="H95" s="64" t="s">
        <v>93</v>
      </c>
      <c r="I95" s="172"/>
      <c r="J95" s="75">
        <f>J96</f>
        <v>261.4</v>
      </c>
      <c r="K95" s="75">
        <f>K96</f>
        <v>579.4</v>
      </c>
      <c r="L95" s="75">
        <f>L96</f>
        <v>0</v>
      </c>
    </row>
    <row r="96" spans="1:12" s="224" customFormat="1" ht="38.25" customHeight="1">
      <c r="A96" s="220" t="s">
        <v>207</v>
      </c>
      <c r="B96" s="218">
        <v>802</v>
      </c>
      <c r="C96" s="228" t="s">
        <v>205</v>
      </c>
      <c r="D96" s="228" t="s">
        <v>192</v>
      </c>
      <c r="E96" s="228" t="s">
        <v>222</v>
      </c>
      <c r="F96" s="228" t="s">
        <v>33</v>
      </c>
      <c r="G96" s="228" t="s">
        <v>185</v>
      </c>
      <c r="H96" s="228" t="s">
        <v>93</v>
      </c>
      <c r="I96" s="227"/>
      <c r="J96" s="216">
        <f>J99+J102+J105+J108+J111</f>
        <v>261.4</v>
      </c>
      <c r="K96" s="216">
        <f>K99+K102+K105+K108+K111</f>
        <v>579.4</v>
      </c>
      <c r="L96" s="216">
        <f>L99+L102+L105+L108+L111</f>
        <v>0</v>
      </c>
    </row>
    <row r="97" spans="1:12" s="190" customFormat="1" ht="25.5" customHeight="1">
      <c r="A97" s="206" t="s">
        <v>208</v>
      </c>
      <c r="B97" s="222">
        <v>802</v>
      </c>
      <c r="C97" s="199" t="s">
        <v>205</v>
      </c>
      <c r="D97" s="199" t="s">
        <v>192</v>
      </c>
      <c r="E97" s="199" t="s">
        <v>222</v>
      </c>
      <c r="F97" s="199" t="s">
        <v>33</v>
      </c>
      <c r="G97" s="199" t="s">
        <v>185</v>
      </c>
      <c r="H97" s="199" t="s">
        <v>125</v>
      </c>
      <c r="I97" s="200"/>
      <c r="J97" s="202">
        <f aca="true" t="shared" si="10" ref="J97:L98">J98</f>
        <v>161.7</v>
      </c>
      <c r="K97" s="202">
        <f t="shared" si="10"/>
        <v>161.7</v>
      </c>
      <c r="L97" s="202">
        <f t="shared" si="10"/>
        <v>0</v>
      </c>
    </row>
    <row r="98" spans="1:12" s="177" customFormat="1" ht="38.25" customHeight="1">
      <c r="A98" s="125" t="s">
        <v>133</v>
      </c>
      <c r="B98" s="57">
        <v>802</v>
      </c>
      <c r="C98" s="178" t="s">
        <v>205</v>
      </c>
      <c r="D98" s="178" t="s">
        <v>192</v>
      </c>
      <c r="E98" s="178" t="s">
        <v>222</v>
      </c>
      <c r="F98" s="178" t="s">
        <v>33</v>
      </c>
      <c r="G98" s="178" t="s">
        <v>185</v>
      </c>
      <c r="H98" s="178" t="s">
        <v>125</v>
      </c>
      <c r="I98" s="72">
        <v>240</v>
      </c>
      <c r="J98" s="76">
        <f t="shared" si="10"/>
        <v>161.7</v>
      </c>
      <c r="K98" s="76">
        <f t="shared" si="10"/>
        <v>161.7</v>
      </c>
      <c r="L98" s="76">
        <f t="shared" si="10"/>
        <v>0</v>
      </c>
    </row>
    <row r="99" spans="1:12" s="242" customFormat="1" ht="35.25" customHeight="1" hidden="1">
      <c r="A99" s="315" t="s">
        <v>100</v>
      </c>
      <c r="B99" s="309">
        <v>802</v>
      </c>
      <c r="C99" s="305" t="s">
        <v>205</v>
      </c>
      <c r="D99" s="305" t="s">
        <v>192</v>
      </c>
      <c r="E99" s="305" t="s">
        <v>222</v>
      </c>
      <c r="F99" s="305" t="s">
        <v>33</v>
      </c>
      <c r="G99" s="305" t="s">
        <v>185</v>
      </c>
      <c r="H99" s="305" t="s">
        <v>125</v>
      </c>
      <c r="I99" s="304">
        <v>244</v>
      </c>
      <c r="J99" s="241">
        <v>161.7</v>
      </c>
      <c r="K99" s="241">
        <v>161.7</v>
      </c>
      <c r="L99" s="241">
        <v>0</v>
      </c>
    </row>
    <row r="100" spans="1:12" s="190" customFormat="1" ht="26.25" customHeight="1">
      <c r="A100" s="209" t="s">
        <v>209</v>
      </c>
      <c r="B100" s="222">
        <v>802</v>
      </c>
      <c r="C100" s="199" t="s">
        <v>205</v>
      </c>
      <c r="D100" s="199" t="s">
        <v>192</v>
      </c>
      <c r="E100" s="199" t="s">
        <v>222</v>
      </c>
      <c r="F100" s="199" t="s">
        <v>33</v>
      </c>
      <c r="G100" s="199" t="s">
        <v>185</v>
      </c>
      <c r="H100" s="199" t="s">
        <v>210</v>
      </c>
      <c r="I100" s="200"/>
      <c r="J100" s="202">
        <f aca="true" t="shared" si="11" ref="J100:L101">J101</f>
        <v>43.7</v>
      </c>
      <c r="K100" s="202">
        <f t="shared" si="11"/>
        <v>43.7</v>
      </c>
      <c r="L100" s="202">
        <f t="shared" si="11"/>
        <v>0</v>
      </c>
    </row>
    <row r="101" spans="1:12" s="177" customFormat="1" ht="42.75" customHeight="1">
      <c r="A101" s="125" t="s">
        <v>133</v>
      </c>
      <c r="B101" s="57">
        <v>802</v>
      </c>
      <c r="C101" s="178" t="s">
        <v>205</v>
      </c>
      <c r="D101" s="178" t="s">
        <v>192</v>
      </c>
      <c r="E101" s="178" t="s">
        <v>222</v>
      </c>
      <c r="F101" s="178" t="s">
        <v>33</v>
      </c>
      <c r="G101" s="178" t="s">
        <v>185</v>
      </c>
      <c r="H101" s="178" t="s">
        <v>210</v>
      </c>
      <c r="I101" s="72">
        <v>240</v>
      </c>
      <c r="J101" s="76">
        <f t="shared" si="11"/>
        <v>43.7</v>
      </c>
      <c r="K101" s="76">
        <f t="shared" si="11"/>
        <v>43.7</v>
      </c>
      <c r="L101" s="76">
        <f t="shared" si="11"/>
        <v>0</v>
      </c>
    </row>
    <row r="102" spans="1:12" s="242" customFormat="1" ht="36.75" customHeight="1" hidden="1">
      <c r="A102" s="315" t="s">
        <v>100</v>
      </c>
      <c r="B102" s="309">
        <v>802</v>
      </c>
      <c r="C102" s="305" t="s">
        <v>205</v>
      </c>
      <c r="D102" s="305" t="s">
        <v>192</v>
      </c>
      <c r="E102" s="305" t="s">
        <v>222</v>
      </c>
      <c r="F102" s="305" t="s">
        <v>33</v>
      </c>
      <c r="G102" s="305" t="s">
        <v>185</v>
      </c>
      <c r="H102" s="305" t="s">
        <v>210</v>
      </c>
      <c r="I102" s="304">
        <v>244</v>
      </c>
      <c r="J102" s="241">
        <v>43.7</v>
      </c>
      <c r="K102" s="241">
        <v>43.7</v>
      </c>
      <c r="L102" s="241">
        <v>0</v>
      </c>
    </row>
    <row r="103" spans="1:12" s="190" customFormat="1" ht="23.25" customHeight="1">
      <c r="A103" s="209" t="s">
        <v>153</v>
      </c>
      <c r="B103" s="222">
        <v>802</v>
      </c>
      <c r="C103" s="199" t="s">
        <v>205</v>
      </c>
      <c r="D103" s="199" t="s">
        <v>192</v>
      </c>
      <c r="E103" s="199" t="s">
        <v>222</v>
      </c>
      <c r="F103" s="199" t="s">
        <v>33</v>
      </c>
      <c r="G103" s="199" t="s">
        <v>185</v>
      </c>
      <c r="H103" s="199" t="s">
        <v>154</v>
      </c>
      <c r="I103" s="200"/>
      <c r="J103" s="202">
        <f aca="true" t="shared" si="12" ref="J103:L104">J104</f>
        <v>1</v>
      </c>
      <c r="K103" s="202">
        <f t="shared" si="12"/>
        <v>144</v>
      </c>
      <c r="L103" s="202">
        <f t="shared" si="12"/>
        <v>0</v>
      </c>
    </row>
    <row r="104" spans="1:12" s="177" customFormat="1" ht="42" customHeight="1">
      <c r="A104" s="125" t="s">
        <v>133</v>
      </c>
      <c r="B104" s="57">
        <v>802</v>
      </c>
      <c r="C104" s="178" t="s">
        <v>205</v>
      </c>
      <c r="D104" s="178" t="s">
        <v>192</v>
      </c>
      <c r="E104" s="178" t="s">
        <v>222</v>
      </c>
      <c r="F104" s="178" t="s">
        <v>33</v>
      </c>
      <c r="G104" s="178" t="s">
        <v>185</v>
      </c>
      <c r="H104" s="178" t="s">
        <v>154</v>
      </c>
      <c r="I104" s="72">
        <v>240</v>
      </c>
      <c r="J104" s="76">
        <f t="shared" si="12"/>
        <v>1</v>
      </c>
      <c r="K104" s="76">
        <f t="shared" si="12"/>
        <v>144</v>
      </c>
      <c r="L104" s="76">
        <f t="shared" si="12"/>
        <v>0</v>
      </c>
    </row>
    <row r="105" spans="1:12" s="242" customFormat="1" ht="42" customHeight="1" hidden="1">
      <c r="A105" s="315" t="s">
        <v>100</v>
      </c>
      <c r="B105" s="309">
        <v>802</v>
      </c>
      <c r="C105" s="305" t="s">
        <v>205</v>
      </c>
      <c r="D105" s="305" t="s">
        <v>192</v>
      </c>
      <c r="E105" s="305" t="s">
        <v>222</v>
      </c>
      <c r="F105" s="305" t="s">
        <v>33</v>
      </c>
      <c r="G105" s="305" t="s">
        <v>185</v>
      </c>
      <c r="H105" s="305" t="s">
        <v>154</v>
      </c>
      <c r="I105" s="304">
        <v>244</v>
      </c>
      <c r="J105" s="241">
        <v>1</v>
      </c>
      <c r="K105" s="241">
        <v>144</v>
      </c>
      <c r="L105" s="241">
        <v>0</v>
      </c>
    </row>
    <row r="106" spans="1:12" s="190" customFormat="1" ht="24.75" customHeight="1">
      <c r="A106" s="209" t="s">
        <v>155</v>
      </c>
      <c r="B106" s="222">
        <v>802</v>
      </c>
      <c r="C106" s="199" t="s">
        <v>205</v>
      </c>
      <c r="D106" s="199" t="s">
        <v>192</v>
      </c>
      <c r="E106" s="199" t="s">
        <v>222</v>
      </c>
      <c r="F106" s="199" t="s">
        <v>33</v>
      </c>
      <c r="G106" s="199" t="s">
        <v>185</v>
      </c>
      <c r="H106" s="199" t="s">
        <v>156</v>
      </c>
      <c r="I106" s="200"/>
      <c r="J106" s="202">
        <f aca="true" t="shared" si="13" ref="J106:L107">J107</f>
        <v>5</v>
      </c>
      <c r="K106" s="202">
        <f t="shared" si="13"/>
        <v>30</v>
      </c>
      <c r="L106" s="202">
        <f t="shared" si="13"/>
        <v>0</v>
      </c>
    </row>
    <row r="107" spans="1:12" s="177" customFormat="1" ht="39" customHeight="1">
      <c r="A107" s="125" t="s">
        <v>133</v>
      </c>
      <c r="B107" s="57">
        <v>802</v>
      </c>
      <c r="C107" s="178" t="s">
        <v>205</v>
      </c>
      <c r="D107" s="178" t="s">
        <v>192</v>
      </c>
      <c r="E107" s="178" t="s">
        <v>222</v>
      </c>
      <c r="F107" s="178" t="s">
        <v>33</v>
      </c>
      <c r="G107" s="178" t="s">
        <v>185</v>
      </c>
      <c r="H107" s="178" t="s">
        <v>156</v>
      </c>
      <c r="I107" s="72">
        <v>240</v>
      </c>
      <c r="J107" s="76">
        <f t="shared" si="13"/>
        <v>5</v>
      </c>
      <c r="K107" s="76">
        <f t="shared" si="13"/>
        <v>30</v>
      </c>
      <c r="L107" s="76">
        <f t="shared" si="13"/>
        <v>0</v>
      </c>
    </row>
    <row r="108" spans="1:12" s="242" customFormat="1" ht="36.75" customHeight="1" hidden="1">
      <c r="A108" s="315" t="s">
        <v>100</v>
      </c>
      <c r="B108" s="309">
        <v>802</v>
      </c>
      <c r="C108" s="305" t="s">
        <v>205</v>
      </c>
      <c r="D108" s="305" t="s">
        <v>192</v>
      </c>
      <c r="E108" s="305" t="s">
        <v>222</v>
      </c>
      <c r="F108" s="305" t="s">
        <v>33</v>
      </c>
      <c r="G108" s="305" t="s">
        <v>185</v>
      </c>
      <c r="H108" s="305" t="s">
        <v>156</v>
      </c>
      <c r="I108" s="304">
        <v>244</v>
      </c>
      <c r="J108" s="241">
        <v>5</v>
      </c>
      <c r="K108" s="241">
        <v>30</v>
      </c>
      <c r="L108" s="241">
        <v>0</v>
      </c>
    </row>
    <row r="109" spans="1:12" s="190" customFormat="1" ht="27.75" customHeight="1">
      <c r="A109" s="209" t="s">
        <v>211</v>
      </c>
      <c r="B109" s="222">
        <v>802</v>
      </c>
      <c r="C109" s="199" t="s">
        <v>205</v>
      </c>
      <c r="D109" s="199" t="s">
        <v>192</v>
      </c>
      <c r="E109" s="199" t="s">
        <v>222</v>
      </c>
      <c r="F109" s="199" t="s">
        <v>33</v>
      </c>
      <c r="G109" s="199" t="s">
        <v>185</v>
      </c>
      <c r="H109" s="199" t="s">
        <v>157</v>
      </c>
      <c r="I109" s="200"/>
      <c r="J109" s="202">
        <f aca="true" t="shared" si="14" ref="J109:L110">J110</f>
        <v>50</v>
      </c>
      <c r="K109" s="202">
        <f t="shared" si="14"/>
        <v>200</v>
      </c>
      <c r="L109" s="202">
        <f t="shared" si="14"/>
        <v>0</v>
      </c>
    </row>
    <row r="110" spans="1:12" s="177" customFormat="1" ht="39" customHeight="1">
      <c r="A110" s="125" t="s">
        <v>133</v>
      </c>
      <c r="B110" s="57">
        <v>802</v>
      </c>
      <c r="C110" s="178" t="s">
        <v>205</v>
      </c>
      <c r="D110" s="178" t="s">
        <v>192</v>
      </c>
      <c r="E110" s="178" t="s">
        <v>222</v>
      </c>
      <c r="F110" s="178" t="s">
        <v>33</v>
      </c>
      <c r="G110" s="178" t="s">
        <v>185</v>
      </c>
      <c r="H110" s="178" t="s">
        <v>157</v>
      </c>
      <c r="I110" s="72">
        <v>240</v>
      </c>
      <c r="J110" s="76">
        <f t="shared" si="14"/>
        <v>50</v>
      </c>
      <c r="K110" s="76">
        <f t="shared" si="14"/>
        <v>200</v>
      </c>
      <c r="L110" s="76">
        <f t="shared" si="14"/>
        <v>0</v>
      </c>
    </row>
    <row r="111" spans="1:12" s="242" customFormat="1" ht="42.75" customHeight="1" hidden="1">
      <c r="A111" s="315" t="s">
        <v>100</v>
      </c>
      <c r="B111" s="309">
        <v>802</v>
      </c>
      <c r="C111" s="305" t="s">
        <v>205</v>
      </c>
      <c r="D111" s="305" t="s">
        <v>192</v>
      </c>
      <c r="E111" s="305" t="s">
        <v>222</v>
      </c>
      <c r="F111" s="305" t="s">
        <v>33</v>
      </c>
      <c r="G111" s="305" t="s">
        <v>185</v>
      </c>
      <c r="H111" s="305" t="s">
        <v>157</v>
      </c>
      <c r="I111" s="304">
        <v>244</v>
      </c>
      <c r="J111" s="241">
        <v>50</v>
      </c>
      <c r="K111" s="241">
        <v>200</v>
      </c>
      <c r="L111" s="241">
        <v>0</v>
      </c>
    </row>
    <row r="112" spans="1:12" s="242" customFormat="1" ht="31.5" customHeight="1">
      <c r="A112" s="326" t="s">
        <v>208</v>
      </c>
      <c r="B112" s="320">
        <v>802</v>
      </c>
      <c r="C112" s="321" t="s">
        <v>205</v>
      </c>
      <c r="D112" s="321" t="s">
        <v>192</v>
      </c>
      <c r="E112" s="321" t="s">
        <v>22</v>
      </c>
      <c r="F112" s="321" t="s">
        <v>33</v>
      </c>
      <c r="G112" s="321" t="s">
        <v>91</v>
      </c>
      <c r="H112" s="321" t="s">
        <v>125</v>
      </c>
      <c r="I112" s="322"/>
      <c r="J112" s="313">
        <f aca="true" t="shared" si="15" ref="J112:L113">J113</f>
        <v>0</v>
      </c>
      <c r="K112" s="313">
        <f t="shared" si="15"/>
        <v>0</v>
      </c>
      <c r="L112" s="313">
        <f t="shared" si="15"/>
        <v>161.7</v>
      </c>
    </row>
    <row r="113" spans="1:12" s="242" customFormat="1" ht="42.75" customHeight="1">
      <c r="A113" s="323" t="s">
        <v>133</v>
      </c>
      <c r="B113" s="312">
        <v>802</v>
      </c>
      <c r="C113" s="324" t="s">
        <v>205</v>
      </c>
      <c r="D113" s="324" t="s">
        <v>192</v>
      </c>
      <c r="E113" s="324" t="s">
        <v>22</v>
      </c>
      <c r="F113" s="324" t="s">
        <v>33</v>
      </c>
      <c r="G113" s="324" t="s">
        <v>91</v>
      </c>
      <c r="H113" s="324" t="s">
        <v>125</v>
      </c>
      <c r="I113" s="325">
        <v>240</v>
      </c>
      <c r="J113" s="313">
        <f t="shared" si="15"/>
        <v>0</v>
      </c>
      <c r="K113" s="313">
        <f t="shared" si="15"/>
        <v>0</v>
      </c>
      <c r="L113" s="313">
        <f t="shared" si="15"/>
        <v>161.7</v>
      </c>
    </row>
    <row r="114" spans="1:12" s="242" customFormat="1" ht="42.75" customHeight="1" hidden="1">
      <c r="A114" s="316" t="s">
        <v>100</v>
      </c>
      <c r="B114" s="311">
        <v>802</v>
      </c>
      <c r="C114" s="317" t="s">
        <v>205</v>
      </c>
      <c r="D114" s="317" t="s">
        <v>192</v>
      </c>
      <c r="E114" s="317" t="s">
        <v>22</v>
      </c>
      <c r="F114" s="317" t="s">
        <v>33</v>
      </c>
      <c r="G114" s="317" t="s">
        <v>91</v>
      </c>
      <c r="H114" s="317" t="s">
        <v>125</v>
      </c>
      <c r="I114" s="318">
        <v>244</v>
      </c>
      <c r="J114" s="241">
        <v>0</v>
      </c>
      <c r="K114" s="241">
        <v>0</v>
      </c>
      <c r="L114" s="241">
        <v>161.7</v>
      </c>
    </row>
    <row r="115" spans="1:12" s="242" customFormat="1" ht="33" customHeight="1">
      <c r="A115" s="319" t="s">
        <v>209</v>
      </c>
      <c r="B115" s="312">
        <v>802</v>
      </c>
      <c r="C115" s="321" t="s">
        <v>205</v>
      </c>
      <c r="D115" s="321" t="s">
        <v>192</v>
      </c>
      <c r="E115" s="321" t="s">
        <v>22</v>
      </c>
      <c r="F115" s="321" t="s">
        <v>33</v>
      </c>
      <c r="G115" s="321" t="s">
        <v>91</v>
      </c>
      <c r="H115" s="321" t="s">
        <v>210</v>
      </c>
      <c r="I115" s="322"/>
      <c r="J115" s="313">
        <f aca="true" t="shared" si="16" ref="J115:L116">J116</f>
        <v>0</v>
      </c>
      <c r="K115" s="313">
        <f t="shared" si="16"/>
        <v>0</v>
      </c>
      <c r="L115" s="313">
        <f t="shared" si="16"/>
        <v>43.7</v>
      </c>
    </row>
    <row r="116" spans="1:12" s="242" customFormat="1" ht="42.75" customHeight="1">
      <c r="A116" s="323" t="s">
        <v>133</v>
      </c>
      <c r="B116" s="312">
        <v>802</v>
      </c>
      <c r="C116" s="324" t="s">
        <v>205</v>
      </c>
      <c r="D116" s="324" t="s">
        <v>192</v>
      </c>
      <c r="E116" s="324" t="s">
        <v>22</v>
      </c>
      <c r="F116" s="324" t="s">
        <v>33</v>
      </c>
      <c r="G116" s="324" t="s">
        <v>91</v>
      </c>
      <c r="H116" s="324" t="s">
        <v>210</v>
      </c>
      <c r="I116" s="325">
        <v>240</v>
      </c>
      <c r="J116" s="313">
        <f t="shared" si="16"/>
        <v>0</v>
      </c>
      <c r="K116" s="313">
        <f t="shared" si="16"/>
        <v>0</v>
      </c>
      <c r="L116" s="313">
        <f t="shared" si="16"/>
        <v>43.7</v>
      </c>
    </row>
    <row r="117" spans="1:12" s="242" customFormat="1" ht="42.75" customHeight="1" hidden="1">
      <c r="A117" s="316" t="s">
        <v>100</v>
      </c>
      <c r="B117" s="311">
        <v>802</v>
      </c>
      <c r="C117" s="317" t="s">
        <v>205</v>
      </c>
      <c r="D117" s="317" t="s">
        <v>192</v>
      </c>
      <c r="E117" s="317" t="s">
        <v>22</v>
      </c>
      <c r="F117" s="317" t="s">
        <v>33</v>
      </c>
      <c r="G117" s="317" t="s">
        <v>185</v>
      </c>
      <c r="H117" s="317" t="s">
        <v>210</v>
      </c>
      <c r="I117" s="318">
        <v>244</v>
      </c>
      <c r="J117" s="241">
        <v>0</v>
      </c>
      <c r="K117" s="241">
        <v>0</v>
      </c>
      <c r="L117" s="241">
        <v>43.7</v>
      </c>
    </row>
    <row r="118" spans="1:12" s="242" customFormat="1" ht="31.5" customHeight="1">
      <c r="A118" s="319" t="s">
        <v>153</v>
      </c>
      <c r="B118" s="312">
        <v>802</v>
      </c>
      <c r="C118" s="321" t="s">
        <v>205</v>
      </c>
      <c r="D118" s="321" t="s">
        <v>192</v>
      </c>
      <c r="E118" s="321" t="s">
        <v>22</v>
      </c>
      <c r="F118" s="321" t="s">
        <v>33</v>
      </c>
      <c r="G118" s="321" t="s">
        <v>91</v>
      </c>
      <c r="H118" s="321" t="s">
        <v>154</v>
      </c>
      <c r="I118" s="322"/>
      <c r="J118" s="313">
        <f aca="true" t="shared" si="17" ref="J118:L119">J119</f>
        <v>0</v>
      </c>
      <c r="K118" s="313">
        <f t="shared" si="17"/>
        <v>0</v>
      </c>
      <c r="L118" s="313">
        <f t="shared" si="17"/>
        <v>114</v>
      </c>
    </row>
    <row r="119" spans="1:12" s="242" customFormat="1" ht="42.75" customHeight="1">
      <c r="A119" s="323" t="s">
        <v>133</v>
      </c>
      <c r="B119" s="312">
        <v>802</v>
      </c>
      <c r="C119" s="324" t="s">
        <v>205</v>
      </c>
      <c r="D119" s="324" t="s">
        <v>192</v>
      </c>
      <c r="E119" s="324" t="s">
        <v>22</v>
      </c>
      <c r="F119" s="324" t="s">
        <v>22</v>
      </c>
      <c r="G119" s="324" t="s">
        <v>22</v>
      </c>
      <c r="H119" s="324" t="s">
        <v>154</v>
      </c>
      <c r="I119" s="325">
        <v>240</v>
      </c>
      <c r="J119" s="313">
        <f t="shared" si="17"/>
        <v>0</v>
      </c>
      <c r="K119" s="313">
        <f t="shared" si="17"/>
        <v>0</v>
      </c>
      <c r="L119" s="313">
        <f t="shared" si="17"/>
        <v>114</v>
      </c>
    </row>
    <row r="120" spans="1:12" s="242" customFormat="1" ht="42.75" customHeight="1" hidden="1">
      <c r="A120" s="316" t="s">
        <v>100</v>
      </c>
      <c r="B120" s="311">
        <v>802</v>
      </c>
      <c r="C120" s="317" t="s">
        <v>205</v>
      </c>
      <c r="D120" s="317" t="s">
        <v>192</v>
      </c>
      <c r="E120" s="317" t="s">
        <v>22</v>
      </c>
      <c r="F120" s="317" t="s">
        <v>22</v>
      </c>
      <c r="G120" s="317" t="s">
        <v>22</v>
      </c>
      <c r="H120" s="317" t="s">
        <v>154</v>
      </c>
      <c r="I120" s="318">
        <v>244</v>
      </c>
      <c r="J120" s="241">
        <v>0</v>
      </c>
      <c r="K120" s="241">
        <v>0</v>
      </c>
      <c r="L120" s="241">
        <v>114</v>
      </c>
    </row>
    <row r="121" spans="1:12" s="242" customFormat="1" ht="31.5" customHeight="1">
      <c r="A121" s="319" t="s">
        <v>155</v>
      </c>
      <c r="B121" s="312">
        <v>802</v>
      </c>
      <c r="C121" s="321" t="s">
        <v>205</v>
      </c>
      <c r="D121" s="321" t="s">
        <v>192</v>
      </c>
      <c r="E121" s="321" t="s">
        <v>22</v>
      </c>
      <c r="F121" s="321" t="s">
        <v>33</v>
      </c>
      <c r="G121" s="321" t="s">
        <v>91</v>
      </c>
      <c r="H121" s="321" t="s">
        <v>156</v>
      </c>
      <c r="I121" s="322"/>
      <c r="J121" s="313">
        <f aca="true" t="shared" si="18" ref="J121:L122">J122</f>
        <v>0</v>
      </c>
      <c r="K121" s="313">
        <f t="shared" si="18"/>
        <v>0</v>
      </c>
      <c r="L121" s="313">
        <f t="shared" si="18"/>
        <v>25</v>
      </c>
    </row>
    <row r="122" spans="1:12" s="242" customFormat="1" ht="42.75" customHeight="1">
      <c r="A122" s="323" t="s">
        <v>133</v>
      </c>
      <c r="B122" s="312">
        <v>802</v>
      </c>
      <c r="C122" s="324" t="s">
        <v>205</v>
      </c>
      <c r="D122" s="324" t="s">
        <v>192</v>
      </c>
      <c r="E122" s="324" t="s">
        <v>22</v>
      </c>
      <c r="F122" s="324" t="s">
        <v>33</v>
      </c>
      <c r="G122" s="324" t="s">
        <v>91</v>
      </c>
      <c r="H122" s="324" t="s">
        <v>156</v>
      </c>
      <c r="I122" s="325">
        <v>240</v>
      </c>
      <c r="J122" s="313">
        <f t="shared" si="18"/>
        <v>0</v>
      </c>
      <c r="K122" s="313">
        <f t="shared" si="18"/>
        <v>0</v>
      </c>
      <c r="L122" s="313">
        <f t="shared" si="18"/>
        <v>25</v>
      </c>
    </row>
    <row r="123" spans="1:12" s="242" customFormat="1" ht="42.75" customHeight="1" hidden="1">
      <c r="A123" s="316" t="s">
        <v>100</v>
      </c>
      <c r="B123" s="311">
        <v>802</v>
      </c>
      <c r="C123" s="317" t="s">
        <v>205</v>
      </c>
      <c r="D123" s="317" t="s">
        <v>192</v>
      </c>
      <c r="E123" s="317" t="s">
        <v>22</v>
      </c>
      <c r="F123" s="317" t="s">
        <v>33</v>
      </c>
      <c r="G123" s="317" t="s">
        <v>91</v>
      </c>
      <c r="H123" s="317" t="s">
        <v>156</v>
      </c>
      <c r="I123" s="318">
        <v>244</v>
      </c>
      <c r="J123" s="241">
        <v>0</v>
      </c>
      <c r="K123" s="241">
        <v>0</v>
      </c>
      <c r="L123" s="241">
        <v>25</v>
      </c>
    </row>
    <row r="124" spans="1:12" s="242" customFormat="1" ht="33" customHeight="1">
      <c r="A124" s="319" t="s">
        <v>211</v>
      </c>
      <c r="B124" s="312">
        <v>802</v>
      </c>
      <c r="C124" s="321" t="s">
        <v>205</v>
      </c>
      <c r="D124" s="321" t="s">
        <v>192</v>
      </c>
      <c r="E124" s="321" t="s">
        <v>22</v>
      </c>
      <c r="F124" s="321" t="s">
        <v>33</v>
      </c>
      <c r="G124" s="321" t="s">
        <v>91</v>
      </c>
      <c r="H124" s="321" t="s">
        <v>157</v>
      </c>
      <c r="I124" s="322"/>
      <c r="J124" s="313">
        <f aca="true" t="shared" si="19" ref="J124:L125">J125</f>
        <v>0</v>
      </c>
      <c r="K124" s="313">
        <f t="shared" si="19"/>
        <v>0</v>
      </c>
      <c r="L124" s="313">
        <f t="shared" si="19"/>
        <v>170.8</v>
      </c>
    </row>
    <row r="125" spans="1:12" s="242" customFormat="1" ht="36.75" customHeight="1">
      <c r="A125" s="323" t="s">
        <v>133</v>
      </c>
      <c r="B125" s="312">
        <v>802</v>
      </c>
      <c r="C125" s="324" t="s">
        <v>205</v>
      </c>
      <c r="D125" s="324" t="s">
        <v>192</v>
      </c>
      <c r="E125" s="324" t="s">
        <v>22</v>
      </c>
      <c r="F125" s="324" t="s">
        <v>33</v>
      </c>
      <c r="G125" s="324" t="s">
        <v>91</v>
      </c>
      <c r="H125" s="324" t="s">
        <v>157</v>
      </c>
      <c r="I125" s="325">
        <v>240</v>
      </c>
      <c r="J125" s="313">
        <f t="shared" si="19"/>
        <v>0</v>
      </c>
      <c r="K125" s="313">
        <f t="shared" si="19"/>
        <v>0</v>
      </c>
      <c r="L125" s="313">
        <f t="shared" si="19"/>
        <v>170.8</v>
      </c>
    </row>
    <row r="126" spans="1:12" s="327" customFormat="1" ht="42.75" customHeight="1" hidden="1">
      <c r="A126" s="316" t="s">
        <v>100</v>
      </c>
      <c r="B126" s="311">
        <v>802</v>
      </c>
      <c r="C126" s="317" t="s">
        <v>205</v>
      </c>
      <c r="D126" s="317" t="s">
        <v>192</v>
      </c>
      <c r="E126" s="317" t="s">
        <v>22</v>
      </c>
      <c r="F126" s="317" t="s">
        <v>33</v>
      </c>
      <c r="G126" s="317" t="s">
        <v>91</v>
      </c>
      <c r="H126" s="317" t="s">
        <v>157</v>
      </c>
      <c r="I126" s="318">
        <v>244</v>
      </c>
      <c r="J126" s="241">
        <v>0</v>
      </c>
      <c r="K126" s="241">
        <v>0</v>
      </c>
      <c r="L126" s="241">
        <v>170.8</v>
      </c>
    </row>
    <row r="127" spans="1:12" s="177" customFormat="1" ht="15.75">
      <c r="A127" s="62" t="s">
        <v>43</v>
      </c>
      <c r="B127" s="172">
        <v>802</v>
      </c>
      <c r="C127" s="175" t="s">
        <v>212</v>
      </c>
      <c r="D127" s="175" t="s">
        <v>91</v>
      </c>
      <c r="E127" s="59"/>
      <c r="F127" s="59"/>
      <c r="G127" s="59"/>
      <c r="H127" s="59"/>
      <c r="I127" s="172"/>
      <c r="J127" s="75">
        <f>J128</f>
        <v>4.4</v>
      </c>
      <c r="K127" s="75">
        <f>K128</f>
        <v>0</v>
      </c>
      <c r="L127" s="75">
        <f>L128</f>
        <v>0</v>
      </c>
    </row>
    <row r="128" spans="1:12" s="176" customFormat="1" ht="15.75">
      <c r="A128" s="62" t="s">
        <v>42</v>
      </c>
      <c r="B128" s="172">
        <v>802</v>
      </c>
      <c r="C128" s="175" t="s">
        <v>212</v>
      </c>
      <c r="D128" s="175" t="s">
        <v>212</v>
      </c>
      <c r="E128" s="64"/>
      <c r="F128" s="64"/>
      <c r="G128" s="64"/>
      <c r="H128" s="64"/>
      <c r="I128" s="172"/>
      <c r="J128" s="75">
        <f>J131</f>
        <v>4.4</v>
      </c>
      <c r="K128" s="75">
        <f>K131</f>
        <v>0</v>
      </c>
      <c r="L128" s="75">
        <f>L131</f>
        <v>0</v>
      </c>
    </row>
    <row r="129" spans="1:12" s="176" customFormat="1" ht="39" customHeight="1">
      <c r="A129" s="213" t="s">
        <v>181</v>
      </c>
      <c r="B129" s="172">
        <v>802</v>
      </c>
      <c r="C129" s="175" t="s">
        <v>212</v>
      </c>
      <c r="D129" s="175" t="s">
        <v>212</v>
      </c>
      <c r="E129" s="64" t="s">
        <v>222</v>
      </c>
      <c r="F129" s="64" t="s">
        <v>33</v>
      </c>
      <c r="G129" s="64" t="s">
        <v>91</v>
      </c>
      <c r="H129" s="64" t="s">
        <v>93</v>
      </c>
      <c r="I129" s="172"/>
      <c r="J129" s="75">
        <f>J130</f>
        <v>4.4</v>
      </c>
      <c r="K129" s="75">
        <f aca="true" t="shared" si="20" ref="K129:L131">K130</f>
        <v>0</v>
      </c>
      <c r="L129" s="75">
        <f t="shared" si="20"/>
        <v>0</v>
      </c>
    </row>
    <row r="130" spans="1:12" s="224" customFormat="1" ht="48.75" customHeight="1">
      <c r="A130" s="235" t="s">
        <v>213</v>
      </c>
      <c r="B130" s="227">
        <v>802</v>
      </c>
      <c r="C130" s="228" t="s">
        <v>212</v>
      </c>
      <c r="D130" s="228" t="s">
        <v>212</v>
      </c>
      <c r="E130" s="214" t="s">
        <v>222</v>
      </c>
      <c r="F130" s="214" t="s">
        <v>33</v>
      </c>
      <c r="G130" s="214" t="s">
        <v>188</v>
      </c>
      <c r="H130" s="214" t="s">
        <v>159</v>
      </c>
      <c r="I130" s="227"/>
      <c r="J130" s="216">
        <f>J131</f>
        <v>4.4</v>
      </c>
      <c r="K130" s="216">
        <f t="shared" si="20"/>
        <v>0</v>
      </c>
      <c r="L130" s="216">
        <f t="shared" si="20"/>
        <v>0</v>
      </c>
    </row>
    <row r="131" spans="1:12" s="190" customFormat="1" ht="59.25" customHeight="1">
      <c r="A131" s="206" t="s">
        <v>158</v>
      </c>
      <c r="B131" s="222">
        <v>802</v>
      </c>
      <c r="C131" s="201">
        <v>7</v>
      </c>
      <c r="D131" s="199" t="s">
        <v>212</v>
      </c>
      <c r="E131" s="205" t="s">
        <v>222</v>
      </c>
      <c r="F131" s="205" t="s">
        <v>33</v>
      </c>
      <c r="G131" s="205" t="s">
        <v>188</v>
      </c>
      <c r="H131" s="205" t="s">
        <v>159</v>
      </c>
      <c r="I131" s="221"/>
      <c r="J131" s="202">
        <f>J132</f>
        <v>4.4</v>
      </c>
      <c r="K131" s="202">
        <f t="shared" si="20"/>
        <v>0</v>
      </c>
      <c r="L131" s="202">
        <f t="shared" si="20"/>
        <v>0</v>
      </c>
    </row>
    <row r="132" spans="1:12" s="398" customFormat="1" ht="20.25" customHeight="1">
      <c r="A132" s="375" t="s">
        <v>24</v>
      </c>
      <c r="B132" s="352">
        <v>802</v>
      </c>
      <c r="C132" s="350">
        <v>7</v>
      </c>
      <c r="D132" s="364" t="s">
        <v>212</v>
      </c>
      <c r="E132" s="376" t="s">
        <v>222</v>
      </c>
      <c r="F132" s="376" t="s">
        <v>33</v>
      </c>
      <c r="G132" s="376" t="s">
        <v>188</v>
      </c>
      <c r="H132" s="376" t="s">
        <v>159</v>
      </c>
      <c r="I132" s="394">
        <v>540</v>
      </c>
      <c r="J132" s="366">
        <v>4.4</v>
      </c>
      <c r="K132" s="366">
        <v>0</v>
      </c>
      <c r="L132" s="366">
        <v>0</v>
      </c>
    </row>
    <row r="133" spans="1:12" s="177" customFormat="1" ht="20.25" customHeight="1">
      <c r="A133" s="62" t="s">
        <v>29</v>
      </c>
      <c r="B133" s="56">
        <v>802</v>
      </c>
      <c r="C133" s="63">
        <v>8</v>
      </c>
      <c r="D133" s="63">
        <v>0</v>
      </c>
      <c r="E133" s="64"/>
      <c r="F133" s="64"/>
      <c r="G133" s="64"/>
      <c r="H133" s="64"/>
      <c r="I133" s="61"/>
      <c r="J133" s="75">
        <f>J134</f>
        <v>100</v>
      </c>
      <c r="K133" s="75">
        <f>K134</f>
        <v>0</v>
      </c>
      <c r="L133" s="75">
        <f>L134</f>
        <v>0</v>
      </c>
    </row>
    <row r="134" spans="1:12" s="177" customFormat="1" ht="18.75" customHeight="1">
      <c r="A134" s="62" t="s">
        <v>234</v>
      </c>
      <c r="B134" s="56">
        <v>802</v>
      </c>
      <c r="C134" s="63">
        <v>8</v>
      </c>
      <c r="D134" s="63">
        <v>4</v>
      </c>
      <c r="E134" s="64"/>
      <c r="F134" s="64"/>
      <c r="G134" s="64"/>
      <c r="H134" s="64"/>
      <c r="I134" s="61"/>
      <c r="J134" s="75">
        <f>J135+J138</f>
        <v>100</v>
      </c>
      <c r="K134" s="75">
        <f>K138</f>
        <v>0</v>
      </c>
      <c r="L134" s="75">
        <f>L138</f>
        <v>0</v>
      </c>
    </row>
    <row r="135" spans="1:17" s="190" customFormat="1" ht="20.25" customHeight="1" hidden="1">
      <c r="A135" s="198" t="s">
        <v>232</v>
      </c>
      <c r="B135" s="222">
        <v>802</v>
      </c>
      <c r="C135" s="201">
        <v>8</v>
      </c>
      <c r="D135" s="201">
        <v>4</v>
      </c>
      <c r="E135" s="205" t="s">
        <v>22</v>
      </c>
      <c r="F135" s="205" t="s">
        <v>33</v>
      </c>
      <c r="G135" s="205" t="s">
        <v>91</v>
      </c>
      <c r="H135" s="205" t="s">
        <v>233</v>
      </c>
      <c r="I135" s="262"/>
      <c r="J135" s="202">
        <f aca="true" t="shared" si="21" ref="J135:L136">J136</f>
        <v>0</v>
      </c>
      <c r="K135" s="202">
        <f t="shared" si="21"/>
        <v>0</v>
      </c>
      <c r="L135" s="202">
        <f t="shared" si="21"/>
        <v>0</v>
      </c>
      <c r="N135" s="261"/>
      <c r="O135" s="261"/>
      <c r="P135" s="261"/>
      <c r="Q135" s="261"/>
    </row>
    <row r="136" spans="1:12" s="177" customFormat="1" ht="33.75" customHeight="1" hidden="1">
      <c r="A136" s="54" t="s">
        <v>133</v>
      </c>
      <c r="B136" s="57">
        <v>802</v>
      </c>
      <c r="C136" s="58">
        <v>8</v>
      </c>
      <c r="D136" s="58">
        <v>4</v>
      </c>
      <c r="E136" s="59" t="s">
        <v>22</v>
      </c>
      <c r="F136" s="59" t="s">
        <v>33</v>
      </c>
      <c r="G136" s="59" t="s">
        <v>91</v>
      </c>
      <c r="H136" s="59" t="s">
        <v>233</v>
      </c>
      <c r="I136" s="126">
        <v>240</v>
      </c>
      <c r="J136" s="76">
        <f t="shared" si="21"/>
        <v>0</v>
      </c>
      <c r="K136" s="76">
        <f t="shared" si="21"/>
        <v>0</v>
      </c>
      <c r="L136" s="76">
        <f t="shared" si="21"/>
        <v>0</v>
      </c>
    </row>
    <row r="137" spans="1:12" s="242" customFormat="1" ht="33" customHeight="1" hidden="1">
      <c r="A137" s="303" t="s">
        <v>100</v>
      </c>
      <c r="B137" s="309">
        <v>802</v>
      </c>
      <c r="C137" s="306">
        <v>8</v>
      </c>
      <c r="D137" s="306">
        <v>4</v>
      </c>
      <c r="E137" s="308" t="s">
        <v>22</v>
      </c>
      <c r="F137" s="308" t="s">
        <v>33</v>
      </c>
      <c r="G137" s="308" t="s">
        <v>91</v>
      </c>
      <c r="H137" s="308" t="s">
        <v>233</v>
      </c>
      <c r="I137" s="328">
        <v>244</v>
      </c>
      <c r="J137" s="241">
        <v>0</v>
      </c>
      <c r="K137" s="241">
        <v>0</v>
      </c>
      <c r="L137" s="241">
        <v>0</v>
      </c>
    </row>
    <row r="138" spans="1:12" s="190" customFormat="1" ht="33.75" customHeight="1">
      <c r="A138" s="206" t="s">
        <v>163</v>
      </c>
      <c r="B138" s="222">
        <v>802</v>
      </c>
      <c r="C138" s="201">
        <v>8</v>
      </c>
      <c r="D138" s="201">
        <v>4</v>
      </c>
      <c r="E138" s="201">
        <v>91</v>
      </c>
      <c r="F138" s="205" t="s">
        <v>33</v>
      </c>
      <c r="G138" s="205" t="s">
        <v>91</v>
      </c>
      <c r="H138" s="205" t="s">
        <v>164</v>
      </c>
      <c r="I138" s="221"/>
      <c r="J138" s="202">
        <f aca="true" t="shared" si="22" ref="J138:L139">J139</f>
        <v>100</v>
      </c>
      <c r="K138" s="202">
        <f t="shared" si="22"/>
        <v>0</v>
      </c>
      <c r="L138" s="202">
        <f t="shared" si="22"/>
        <v>0</v>
      </c>
    </row>
    <row r="139" spans="1:12" s="177" customFormat="1" ht="36" customHeight="1">
      <c r="A139" s="125" t="s">
        <v>133</v>
      </c>
      <c r="B139" s="57">
        <v>802</v>
      </c>
      <c r="C139" s="58">
        <v>8</v>
      </c>
      <c r="D139" s="58">
        <v>4</v>
      </c>
      <c r="E139" s="58">
        <v>91</v>
      </c>
      <c r="F139" s="59" t="s">
        <v>33</v>
      </c>
      <c r="G139" s="59" t="s">
        <v>91</v>
      </c>
      <c r="H139" s="59" t="s">
        <v>164</v>
      </c>
      <c r="I139" s="60">
        <v>240</v>
      </c>
      <c r="J139" s="76">
        <f t="shared" si="22"/>
        <v>100</v>
      </c>
      <c r="K139" s="76">
        <f t="shared" si="22"/>
        <v>0</v>
      </c>
      <c r="L139" s="76">
        <f t="shared" si="22"/>
        <v>0</v>
      </c>
    </row>
    <row r="140" spans="1:12" s="242" customFormat="1" ht="36" customHeight="1" hidden="1">
      <c r="A140" s="314" t="s">
        <v>100</v>
      </c>
      <c r="B140" s="309">
        <v>802</v>
      </c>
      <c r="C140" s="306">
        <v>8</v>
      </c>
      <c r="D140" s="306">
        <v>4</v>
      </c>
      <c r="E140" s="306">
        <v>91</v>
      </c>
      <c r="F140" s="308" t="s">
        <v>33</v>
      </c>
      <c r="G140" s="308" t="s">
        <v>91</v>
      </c>
      <c r="H140" s="308" t="s">
        <v>164</v>
      </c>
      <c r="I140" s="310">
        <v>244</v>
      </c>
      <c r="J140" s="241">
        <v>100</v>
      </c>
      <c r="K140" s="241">
        <v>0</v>
      </c>
      <c r="L140" s="241">
        <v>0</v>
      </c>
    </row>
    <row r="141" spans="1:12" s="229" customFormat="1" ht="15" customHeight="1">
      <c r="A141" s="62" t="s">
        <v>9</v>
      </c>
      <c r="B141" s="172">
        <v>802</v>
      </c>
      <c r="C141" s="175" t="s">
        <v>199</v>
      </c>
      <c r="D141" s="175" t="s">
        <v>91</v>
      </c>
      <c r="E141" s="58"/>
      <c r="F141" s="59"/>
      <c r="G141" s="59"/>
      <c r="H141" s="60"/>
      <c r="I141" s="72"/>
      <c r="J141" s="75">
        <f aca="true" t="shared" si="23" ref="J141:L143">J142</f>
        <v>432</v>
      </c>
      <c r="K141" s="75">
        <f t="shared" si="23"/>
        <v>432</v>
      </c>
      <c r="L141" s="75">
        <f t="shared" si="23"/>
        <v>432</v>
      </c>
    </row>
    <row r="142" spans="1:12" s="230" customFormat="1" ht="16.5" customHeight="1">
      <c r="A142" s="62" t="s">
        <v>30</v>
      </c>
      <c r="B142" s="172">
        <v>802</v>
      </c>
      <c r="C142" s="175" t="s">
        <v>199</v>
      </c>
      <c r="D142" s="175" t="s">
        <v>184</v>
      </c>
      <c r="E142" s="63"/>
      <c r="F142" s="64"/>
      <c r="G142" s="64"/>
      <c r="H142" s="61"/>
      <c r="I142" s="172"/>
      <c r="J142" s="75">
        <f t="shared" si="23"/>
        <v>432</v>
      </c>
      <c r="K142" s="75">
        <f t="shared" si="23"/>
        <v>432</v>
      </c>
      <c r="L142" s="75">
        <f t="shared" si="23"/>
        <v>432</v>
      </c>
    </row>
    <row r="143" spans="1:14" s="229" customFormat="1" ht="16.5" customHeight="1">
      <c r="A143" s="54" t="s">
        <v>214</v>
      </c>
      <c r="B143" s="72">
        <v>802</v>
      </c>
      <c r="C143" s="178" t="s">
        <v>199</v>
      </c>
      <c r="D143" s="178" t="s">
        <v>184</v>
      </c>
      <c r="E143" s="58">
        <v>91</v>
      </c>
      <c r="F143" s="59" t="s">
        <v>33</v>
      </c>
      <c r="G143" s="59" t="s">
        <v>91</v>
      </c>
      <c r="H143" s="59" t="s">
        <v>93</v>
      </c>
      <c r="I143" s="72"/>
      <c r="J143" s="76">
        <f t="shared" si="23"/>
        <v>432</v>
      </c>
      <c r="K143" s="76">
        <f t="shared" si="23"/>
        <v>432</v>
      </c>
      <c r="L143" s="76">
        <f t="shared" si="23"/>
        <v>432</v>
      </c>
      <c r="N143" s="258"/>
    </row>
    <row r="144" spans="1:14" s="233" customFormat="1" ht="24.75" customHeight="1">
      <c r="A144" s="54" t="s">
        <v>223</v>
      </c>
      <c r="B144" s="72">
        <v>802</v>
      </c>
      <c r="C144" s="178" t="s">
        <v>199</v>
      </c>
      <c r="D144" s="178" t="s">
        <v>184</v>
      </c>
      <c r="E144" s="59" t="s">
        <v>22</v>
      </c>
      <c r="F144" s="59" t="s">
        <v>33</v>
      </c>
      <c r="G144" s="59" t="s">
        <v>91</v>
      </c>
      <c r="H144" s="59" t="s">
        <v>224</v>
      </c>
      <c r="I144" s="72"/>
      <c r="J144" s="76">
        <f>J146</f>
        <v>432</v>
      </c>
      <c r="K144" s="76">
        <f>K146</f>
        <v>432</v>
      </c>
      <c r="L144" s="76">
        <f>L146</f>
        <v>432</v>
      </c>
      <c r="N144" s="261"/>
    </row>
    <row r="145" spans="1:13" s="233" customFormat="1" ht="31.5" customHeight="1">
      <c r="A145" s="54" t="s">
        <v>160</v>
      </c>
      <c r="B145" s="57">
        <v>802</v>
      </c>
      <c r="C145" s="58">
        <v>10</v>
      </c>
      <c r="D145" s="58">
        <v>1</v>
      </c>
      <c r="E145" s="58">
        <v>91</v>
      </c>
      <c r="F145" s="59" t="s">
        <v>33</v>
      </c>
      <c r="G145" s="59" t="s">
        <v>91</v>
      </c>
      <c r="H145" s="59" t="s">
        <v>224</v>
      </c>
      <c r="I145" s="60">
        <v>320</v>
      </c>
      <c r="J145" s="76">
        <f>J146</f>
        <v>432</v>
      </c>
      <c r="K145" s="76">
        <f>K146</f>
        <v>432</v>
      </c>
      <c r="L145" s="76">
        <f>L146</f>
        <v>432</v>
      </c>
      <c r="M145" s="285"/>
    </row>
    <row r="146" spans="1:16" s="242" customFormat="1" ht="31.5" customHeight="1" hidden="1">
      <c r="A146" s="303" t="s">
        <v>215</v>
      </c>
      <c r="B146" s="304">
        <v>802</v>
      </c>
      <c r="C146" s="305" t="s">
        <v>199</v>
      </c>
      <c r="D146" s="305" t="s">
        <v>184</v>
      </c>
      <c r="E146" s="308" t="s">
        <v>22</v>
      </c>
      <c r="F146" s="308" t="s">
        <v>33</v>
      </c>
      <c r="G146" s="308" t="s">
        <v>91</v>
      </c>
      <c r="H146" s="308" t="s">
        <v>224</v>
      </c>
      <c r="I146" s="304">
        <v>321</v>
      </c>
      <c r="J146" s="241">
        <v>432</v>
      </c>
      <c r="K146" s="241">
        <v>432</v>
      </c>
      <c r="L146" s="241">
        <v>432</v>
      </c>
      <c r="O146" s="258"/>
      <c r="P146" s="258"/>
    </row>
    <row r="147" spans="1:12" s="176" customFormat="1" ht="15.75">
      <c r="A147" s="62" t="s">
        <v>34</v>
      </c>
      <c r="B147" s="56">
        <v>802</v>
      </c>
      <c r="C147" s="63">
        <v>11</v>
      </c>
      <c r="D147" s="63">
        <v>0</v>
      </c>
      <c r="E147" s="238"/>
      <c r="F147" s="238"/>
      <c r="G147" s="64"/>
      <c r="H147" s="64"/>
      <c r="I147" s="61"/>
      <c r="J147" s="75">
        <f aca="true" t="shared" si="24" ref="J147:L152">J148</f>
        <v>0</v>
      </c>
      <c r="K147" s="75">
        <f t="shared" si="24"/>
        <v>2</v>
      </c>
      <c r="L147" s="75">
        <f t="shared" si="24"/>
        <v>0</v>
      </c>
    </row>
    <row r="148" spans="1:12" s="176" customFormat="1" ht="15.75">
      <c r="A148" s="62" t="s">
        <v>46</v>
      </c>
      <c r="B148" s="56">
        <v>802</v>
      </c>
      <c r="C148" s="63">
        <v>11</v>
      </c>
      <c r="D148" s="63">
        <v>1</v>
      </c>
      <c r="E148" s="238"/>
      <c r="F148" s="238"/>
      <c r="G148" s="64"/>
      <c r="H148" s="64"/>
      <c r="I148" s="61"/>
      <c r="J148" s="75">
        <f t="shared" si="24"/>
        <v>0</v>
      </c>
      <c r="K148" s="75">
        <f t="shared" si="24"/>
        <v>2</v>
      </c>
      <c r="L148" s="75">
        <f t="shared" si="24"/>
        <v>0</v>
      </c>
    </row>
    <row r="149" spans="1:12" s="177" customFormat="1" ht="37.5" customHeight="1">
      <c r="A149" s="213" t="s">
        <v>181</v>
      </c>
      <c r="B149" s="56">
        <v>802</v>
      </c>
      <c r="C149" s="63">
        <v>11</v>
      </c>
      <c r="D149" s="63">
        <v>1</v>
      </c>
      <c r="E149" s="59" t="s">
        <v>222</v>
      </c>
      <c r="F149" s="59" t="s">
        <v>33</v>
      </c>
      <c r="G149" s="59" t="s">
        <v>91</v>
      </c>
      <c r="H149" s="59" t="s">
        <v>93</v>
      </c>
      <c r="I149" s="60"/>
      <c r="J149" s="76">
        <f t="shared" si="24"/>
        <v>0</v>
      </c>
      <c r="K149" s="76">
        <f t="shared" si="24"/>
        <v>2</v>
      </c>
      <c r="L149" s="76">
        <f t="shared" si="24"/>
        <v>0</v>
      </c>
    </row>
    <row r="150" spans="1:12" s="190" customFormat="1" ht="31.5">
      <c r="A150" s="235" t="s">
        <v>216</v>
      </c>
      <c r="B150" s="218">
        <v>802</v>
      </c>
      <c r="C150" s="207">
        <v>11</v>
      </c>
      <c r="D150" s="207">
        <v>1</v>
      </c>
      <c r="E150" s="205" t="s">
        <v>222</v>
      </c>
      <c r="F150" s="205" t="s">
        <v>33</v>
      </c>
      <c r="G150" s="205" t="s">
        <v>205</v>
      </c>
      <c r="H150" s="205" t="s">
        <v>93</v>
      </c>
      <c r="I150" s="221"/>
      <c r="J150" s="202">
        <f>J153</f>
        <v>0</v>
      </c>
      <c r="K150" s="202">
        <f>K151</f>
        <v>2</v>
      </c>
      <c r="L150" s="202">
        <f>L151</f>
        <v>0</v>
      </c>
    </row>
    <row r="151" spans="1:12" s="190" customFormat="1" ht="21.75" customHeight="1">
      <c r="A151" s="206" t="s">
        <v>217</v>
      </c>
      <c r="B151" s="222">
        <v>802</v>
      </c>
      <c r="C151" s="201">
        <v>11</v>
      </c>
      <c r="D151" s="201">
        <v>1</v>
      </c>
      <c r="E151" s="205" t="s">
        <v>222</v>
      </c>
      <c r="F151" s="205" t="s">
        <v>33</v>
      </c>
      <c r="G151" s="205" t="s">
        <v>205</v>
      </c>
      <c r="H151" s="205" t="s">
        <v>218</v>
      </c>
      <c r="I151" s="221"/>
      <c r="J151" s="202">
        <f>J152+J153</f>
        <v>0</v>
      </c>
      <c r="K151" s="202">
        <f>K152</f>
        <v>2</v>
      </c>
      <c r="L151" s="202">
        <f>L152</f>
        <v>0</v>
      </c>
    </row>
    <row r="152" spans="1:12" s="232" customFormat="1" ht="31.5">
      <c r="A152" s="125" t="s">
        <v>133</v>
      </c>
      <c r="B152" s="57">
        <v>802</v>
      </c>
      <c r="C152" s="58">
        <v>11</v>
      </c>
      <c r="D152" s="58">
        <v>1</v>
      </c>
      <c r="E152" s="59" t="s">
        <v>222</v>
      </c>
      <c r="F152" s="59" t="s">
        <v>33</v>
      </c>
      <c r="G152" s="59" t="s">
        <v>205</v>
      </c>
      <c r="H152" s="59" t="s">
        <v>218</v>
      </c>
      <c r="I152" s="60">
        <v>240</v>
      </c>
      <c r="J152" s="76">
        <f t="shared" si="24"/>
        <v>0</v>
      </c>
      <c r="K152" s="76">
        <f t="shared" si="24"/>
        <v>2</v>
      </c>
      <c r="L152" s="76">
        <f t="shared" si="24"/>
        <v>0</v>
      </c>
    </row>
    <row r="153" spans="1:12" s="245" customFormat="1" ht="34.5" customHeight="1" hidden="1">
      <c r="A153" s="303" t="s">
        <v>73</v>
      </c>
      <c r="B153" s="309">
        <v>802</v>
      </c>
      <c r="C153" s="306">
        <v>11</v>
      </c>
      <c r="D153" s="306">
        <v>1</v>
      </c>
      <c r="E153" s="308" t="s">
        <v>222</v>
      </c>
      <c r="F153" s="308" t="s">
        <v>33</v>
      </c>
      <c r="G153" s="308" t="s">
        <v>195</v>
      </c>
      <c r="H153" s="308" t="s">
        <v>218</v>
      </c>
      <c r="I153" s="310">
        <v>244</v>
      </c>
      <c r="J153" s="241">
        <v>0</v>
      </c>
      <c r="K153" s="241">
        <v>2</v>
      </c>
      <c r="L153" s="241">
        <v>0</v>
      </c>
    </row>
    <row r="154" spans="1:12" s="176" customFormat="1" ht="16.5" customHeight="1">
      <c r="A154" s="239" t="s">
        <v>220</v>
      </c>
      <c r="B154" s="56"/>
      <c r="C154" s="63"/>
      <c r="D154" s="63"/>
      <c r="E154" s="63"/>
      <c r="F154" s="64"/>
      <c r="G154" s="64"/>
      <c r="H154" s="64"/>
      <c r="I154" s="172"/>
      <c r="J154" s="75">
        <f>J156-J155</f>
        <v>5667.900000000001</v>
      </c>
      <c r="K154" s="75">
        <f>K156-K155</f>
        <v>4999</v>
      </c>
      <c r="L154" s="75">
        <f>L156-L155</f>
        <v>4882.1</v>
      </c>
    </row>
    <row r="155" spans="1:12" s="176" customFormat="1" ht="15.75">
      <c r="A155" s="68" t="s">
        <v>128</v>
      </c>
      <c r="B155" s="240"/>
      <c r="C155" s="234"/>
      <c r="D155" s="234"/>
      <c r="E155" s="238"/>
      <c r="F155" s="238"/>
      <c r="G155" s="64"/>
      <c r="H155" s="64"/>
      <c r="I155" s="61"/>
      <c r="J155" s="75">
        <v>0</v>
      </c>
      <c r="K155" s="75">
        <v>125</v>
      </c>
      <c r="L155" s="75">
        <v>245</v>
      </c>
    </row>
    <row r="156" spans="1:12" s="139" customFormat="1" ht="15.75">
      <c r="A156" s="62" t="s">
        <v>17</v>
      </c>
      <c r="B156" s="72"/>
      <c r="C156" s="178"/>
      <c r="D156" s="178"/>
      <c r="E156" s="57"/>
      <c r="F156" s="57"/>
      <c r="G156" s="173"/>
      <c r="H156" s="173"/>
      <c r="I156" s="72"/>
      <c r="J156" s="75">
        <f>J13+J64+J71+J81+J127+J133+J141+J147</f>
        <v>5667.900000000001</v>
      </c>
      <c r="K156" s="75">
        <f>K13+K64+K71+K81+K127+K141+K147+K155</f>
        <v>5124</v>
      </c>
      <c r="L156" s="75">
        <f>L18+L19+L24+L25+L27+L28+L30+L31+L32+L39+L41+L43+L47+L50+L53+L55+L57+L60+L63+L67+L68+L70+L77+L80+L86+L89+L93+L99+L102+L105+L108+L111+L114+L117+L120+L123+L126+L132+L140+L146+L153+L155</f>
        <v>5127.1</v>
      </c>
    </row>
    <row r="157" ht="4.5" customHeight="1">
      <c r="J157" s="70"/>
    </row>
    <row r="158" spans="10:12" ht="12.75">
      <c r="J158" s="193"/>
      <c r="K158" s="223"/>
      <c r="L158" s="254"/>
    </row>
    <row r="163" ht="12.75">
      <c r="N163" s="253"/>
    </row>
  </sheetData>
  <sheetProtection/>
  <mergeCells count="11">
    <mergeCell ref="I9:I10"/>
    <mergeCell ref="J9:L9"/>
    <mergeCell ref="E11:H11"/>
    <mergeCell ref="I1:J1"/>
    <mergeCell ref="I2:K2"/>
    <mergeCell ref="A7:L7"/>
    <mergeCell ref="A9:A10"/>
    <mergeCell ref="B9:B10"/>
    <mergeCell ref="C9:C10"/>
    <mergeCell ref="D9:D10"/>
    <mergeCell ref="E9:H10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view="pageBreakPreview" zoomScaleNormal="7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7.8515625" style="337" customWidth="1"/>
    <col min="2" max="2" width="4.28125" style="337" customWidth="1"/>
    <col min="3" max="3" width="3.421875" style="337" customWidth="1"/>
    <col min="4" max="4" width="3.57421875" style="337" customWidth="1"/>
    <col min="5" max="5" width="9.140625" style="338" customWidth="1"/>
    <col min="6" max="6" width="6.28125" style="338" customWidth="1"/>
    <col min="7" max="7" width="6.00390625" style="338" customWidth="1"/>
    <col min="8" max="8" width="6.28125" style="338" customWidth="1"/>
    <col min="9" max="9" width="6.7109375" style="338" customWidth="1"/>
    <col min="10" max="10" width="13.57421875" style="393" customWidth="1"/>
    <col min="11" max="11" width="12.57421875" style="337" customWidth="1"/>
    <col min="12" max="12" width="14.00390625" style="337" customWidth="1"/>
    <col min="13" max="16384" width="9.140625" style="3" customWidth="1"/>
  </cols>
  <sheetData>
    <row r="1" spans="1:15" s="4" customFormat="1" ht="15">
      <c r="A1" s="332"/>
      <c r="B1" s="332"/>
      <c r="C1" s="332"/>
      <c r="D1" s="332"/>
      <c r="E1" s="333"/>
      <c r="F1" s="333"/>
      <c r="G1" s="333"/>
      <c r="H1" s="334"/>
      <c r="I1" s="333"/>
      <c r="J1" s="453" t="s">
        <v>271</v>
      </c>
      <c r="K1" s="453"/>
      <c r="L1" s="335"/>
      <c r="M1" s="140"/>
      <c r="N1" s="140"/>
      <c r="O1" s="140"/>
    </row>
    <row r="2" spans="1:15" s="4" customFormat="1" ht="15">
      <c r="A2" s="332"/>
      <c r="B2" s="332"/>
      <c r="C2" s="332"/>
      <c r="D2" s="332"/>
      <c r="E2" s="333"/>
      <c r="F2" s="333"/>
      <c r="G2" s="333"/>
      <c r="H2" s="336"/>
      <c r="I2" s="333"/>
      <c r="J2" s="420" t="s">
        <v>32</v>
      </c>
      <c r="K2" s="420"/>
      <c r="L2" s="335"/>
      <c r="M2" s="140"/>
      <c r="N2" s="140"/>
      <c r="O2" s="140"/>
    </row>
    <row r="3" spans="1:15" s="4" customFormat="1" ht="15">
      <c r="A3" s="332"/>
      <c r="B3" s="332"/>
      <c r="C3" s="332"/>
      <c r="D3" s="332"/>
      <c r="E3" s="333"/>
      <c r="F3" s="333"/>
      <c r="G3" s="333"/>
      <c r="H3" s="334"/>
      <c r="I3" s="333"/>
      <c r="J3" s="420" t="s">
        <v>182</v>
      </c>
      <c r="K3" s="420"/>
      <c r="L3" s="454"/>
      <c r="M3" s="140"/>
      <c r="N3" s="140"/>
      <c r="O3" s="140"/>
    </row>
    <row r="4" spans="10:15" ht="18">
      <c r="J4" s="339" t="s">
        <v>247</v>
      </c>
      <c r="K4" s="340"/>
      <c r="L4" s="335"/>
      <c r="M4" s="151"/>
      <c r="N4" s="151"/>
      <c r="O4" s="151"/>
    </row>
    <row r="5" spans="1:15" s="4" customFormat="1" ht="15">
      <c r="A5" s="333"/>
      <c r="B5" s="333"/>
      <c r="C5" s="333"/>
      <c r="D5" s="333"/>
      <c r="E5" s="333"/>
      <c r="F5" s="333"/>
      <c r="G5" s="333"/>
      <c r="H5" s="333"/>
      <c r="I5" s="333"/>
      <c r="J5" s="339"/>
      <c r="K5" s="333"/>
      <c r="L5" s="333"/>
      <c r="M5" s="141"/>
      <c r="N5" s="141"/>
      <c r="O5" s="141"/>
    </row>
    <row r="6" spans="1:15" s="4" customFormat="1" ht="18.75">
      <c r="A6" s="455" t="s">
        <v>180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93"/>
      <c r="N6" s="141"/>
      <c r="O6" s="141"/>
    </row>
    <row r="7" spans="1:13" s="4" customFormat="1" ht="41.25" customHeight="1">
      <c r="A7" s="456" t="s">
        <v>272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152"/>
    </row>
    <row r="8" spans="1:13" ht="3.75" customHeight="1">
      <c r="A8" s="457"/>
      <c r="B8" s="457"/>
      <c r="C8" s="457"/>
      <c r="D8" s="457"/>
      <c r="E8" s="457"/>
      <c r="F8" s="457"/>
      <c r="G8" s="457"/>
      <c r="H8" s="457"/>
      <c r="I8" s="458"/>
      <c r="J8" s="458"/>
      <c r="K8" s="458"/>
      <c r="L8" s="458"/>
      <c r="M8" s="93"/>
    </row>
    <row r="9" spans="1:12" ht="12" customHeight="1">
      <c r="A9" s="341"/>
      <c r="B9" s="341"/>
      <c r="C9" s="341"/>
      <c r="D9" s="341"/>
      <c r="E9" s="341"/>
      <c r="F9" s="341"/>
      <c r="G9" s="341"/>
      <c r="H9" s="341"/>
      <c r="I9" s="341"/>
      <c r="J9" s="471"/>
      <c r="K9" s="472"/>
      <c r="L9" s="472"/>
    </row>
    <row r="10" spans="1:12" ht="26.25" customHeight="1">
      <c r="A10" s="459" t="s">
        <v>10</v>
      </c>
      <c r="B10" s="460" t="s">
        <v>20</v>
      </c>
      <c r="C10" s="461"/>
      <c r="D10" s="461"/>
      <c r="E10" s="462"/>
      <c r="F10" s="466" t="s">
        <v>27</v>
      </c>
      <c r="G10" s="467" t="s">
        <v>18</v>
      </c>
      <c r="H10" s="467" t="s">
        <v>19</v>
      </c>
      <c r="I10" s="466" t="s">
        <v>21</v>
      </c>
      <c r="J10" s="473" t="s">
        <v>61</v>
      </c>
      <c r="K10" s="474"/>
      <c r="L10" s="474"/>
    </row>
    <row r="11" spans="1:12" ht="18">
      <c r="A11" s="459"/>
      <c r="B11" s="463"/>
      <c r="C11" s="464"/>
      <c r="D11" s="464"/>
      <c r="E11" s="465"/>
      <c r="F11" s="466"/>
      <c r="G11" s="467"/>
      <c r="H11" s="467"/>
      <c r="I11" s="466"/>
      <c r="J11" s="342" t="s">
        <v>122</v>
      </c>
      <c r="K11" s="343" t="s">
        <v>177</v>
      </c>
      <c r="L11" s="343" t="s">
        <v>249</v>
      </c>
    </row>
    <row r="12" spans="1:12" ht="18">
      <c r="A12" s="344">
        <v>1</v>
      </c>
      <c r="B12" s="468">
        <v>2</v>
      </c>
      <c r="C12" s="469"/>
      <c r="D12" s="469"/>
      <c r="E12" s="470"/>
      <c r="F12" s="345">
        <v>3</v>
      </c>
      <c r="G12" s="345">
        <v>4</v>
      </c>
      <c r="H12" s="345">
        <v>5</v>
      </c>
      <c r="I12" s="345">
        <v>6</v>
      </c>
      <c r="J12" s="344">
        <v>7</v>
      </c>
      <c r="K12" s="344">
        <v>8</v>
      </c>
      <c r="L12" s="344">
        <v>9</v>
      </c>
    </row>
    <row r="13" spans="1:12" ht="57" customHeight="1">
      <c r="A13" s="346" t="s">
        <v>181</v>
      </c>
      <c r="B13" s="347" t="s">
        <v>222</v>
      </c>
      <c r="C13" s="347" t="s">
        <v>33</v>
      </c>
      <c r="D13" s="347" t="s">
        <v>91</v>
      </c>
      <c r="E13" s="348" t="s">
        <v>93</v>
      </c>
      <c r="F13" s="349"/>
      <c r="G13" s="349"/>
      <c r="H13" s="350"/>
      <c r="I13" s="350"/>
      <c r="J13" s="351"/>
      <c r="K13" s="352"/>
      <c r="L13" s="352"/>
    </row>
    <row r="14" spans="1:12" s="197" customFormat="1" ht="39" customHeight="1">
      <c r="A14" s="353" t="s">
        <v>200</v>
      </c>
      <c r="B14" s="354" t="s">
        <v>222</v>
      </c>
      <c r="C14" s="354" t="s">
        <v>33</v>
      </c>
      <c r="D14" s="354" t="s">
        <v>184</v>
      </c>
      <c r="E14" s="348" t="s">
        <v>93</v>
      </c>
      <c r="F14" s="349">
        <v>802</v>
      </c>
      <c r="G14" s="348" t="s">
        <v>192</v>
      </c>
      <c r="H14" s="355">
        <v>10</v>
      </c>
      <c r="I14" s="356"/>
      <c r="J14" s="351">
        <f>J16</f>
        <v>10</v>
      </c>
      <c r="K14" s="351">
        <f>K16</f>
        <v>90</v>
      </c>
      <c r="L14" s="351">
        <f>L16</f>
        <v>0</v>
      </c>
    </row>
    <row r="15" spans="1:12" s="203" customFormat="1" ht="21" customHeight="1">
      <c r="A15" s="357" t="s">
        <v>201</v>
      </c>
      <c r="B15" s="358" t="s">
        <v>222</v>
      </c>
      <c r="C15" s="358" t="s">
        <v>33</v>
      </c>
      <c r="D15" s="358" t="s">
        <v>184</v>
      </c>
      <c r="E15" s="358" t="s">
        <v>148</v>
      </c>
      <c r="F15" s="359">
        <v>802</v>
      </c>
      <c r="G15" s="358" t="s">
        <v>192</v>
      </c>
      <c r="H15" s="360">
        <v>10</v>
      </c>
      <c r="I15" s="361"/>
      <c r="J15" s="362">
        <f>J16</f>
        <v>10</v>
      </c>
      <c r="K15" s="362">
        <v>0</v>
      </c>
      <c r="L15" s="362">
        <v>0</v>
      </c>
    </row>
    <row r="16" spans="1:12" s="329" customFormat="1" ht="42" customHeight="1">
      <c r="A16" s="363" t="s">
        <v>133</v>
      </c>
      <c r="B16" s="364" t="s">
        <v>222</v>
      </c>
      <c r="C16" s="364" t="s">
        <v>33</v>
      </c>
      <c r="D16" s="364" t="s">
        <v>184</v>
      </c>
      <c r="E16" s="364" t="s">
        <v>148</v>
      </c>
      <c r="F16" s="345">
        <v>802</v>
      </c>
      <c r="G16" s="364" t="s">
        <v>192</v>
      </c>
      <c r="H16" s="365">
        <v>10</v>
      </c>
      <c r="I16" s="350">
        <v>240</v>
      </c>
      <c r="J16" s="366">
        <f>'приложение 6'!J77</f>
        <v>10</v>
      </c>
      <c r="K16" s="366">
        <f>'приложение 6'!K77</f>
        <v>90</v>
      </c>
      <c r="L16" s="366">
        <f>'приложение 6'!L77</f>
        <v>0</v>
      </c>
    </row>
    <row r="17" spans="1:12" s="153" customFormat="1" ht="60" customHeight="1">
      <c r="A17" s="367" t="s">
        <v>207</v>
      </c>
      <c r="B17" s="348" t="s">
        <v>222</v>
      </c>
      <c r="C17" s="348" t="s">
        <v>33</v>
      </c>
      <c r="D17" s="348" t="s">
        <v>185</v>
      </c>
      <c r="E17" s="348" t="s">
        <v>93</v>
      </c>
      <c r="F17" s="349">
        <v>802</v>
      </c>
      <c r="G17" s="348" t="s">
        <v>205</v>
      </c>
      <c r="H17" s="356">
        <v>3</v>
      </c>
      <c r="I17" s="356"/>
      <c r="J17" s="351">
        <f>J19+J21+J23+J25+J27</f>
        <v>261.4</v>
      </c>
      <c r="K17" s="351">
        <f>K19+K21+K23+K25+K27</f>
        <v>579.4</v>
      </c>
      <c r="L17" s="351">
        <f>L19+L21+L23+L25+L27</f>
        <v>0</v>
      </c>
    </row>
    <row r="18" spans="1:12" s="208" customFormat="1" ht="36" customHeight="1">
      <c r="A18" s="368" t="s">
        <v>208</v>
      </c>
      <c r="B18" s="358" t="s">
        <v>222</v>
      </c>
      <c r="C18" s="358" t="s">
        <v>33</v>
      </c>
      <c r="D18" s="358" t="s">
        <v>185</v>
      </c>
      <c r="E18" s="358" t="s">
        <v>125</v>
      </c>
      <c r="F18" s="359">
        <v>802</v>
      </c>
      <c r="G18" s="358" t="s">
        <v>205</v>
      </c>
      <c r="H18" s="361">
        <v>3</v>
      </c>
      <c r="I18" s="369"/>
      <c r="J18" s="362">
        <f>J19</f>
        <v>161.7</v>
      </c>
      <c r="K18" s="362">
        <f>K19</f>
        <v>161.7</v>
      </c>
      <c r="L18" s="362">
        <f>L19</f>
        <v>0</v>
      </c>
    </row>
    <row r="19" spans="1:12" s="330" customFormat="1" ht="37.5" customHeight="1">
      <c r="A19" s="363" t="s">
        <v>133</v>
      </c>
      <c r="B19" s="364" t="s">
        <v>222</v>
      </c>
      <c r="C19" s="364" t="s">
        <v>33</v>
      </c>
      <c r="D19" s="364" t="s">
        <v>185</v>
      </c>
      <c r="E19" s="364" t="s">
        <v>125</v>
      </c>
      <c r="F19" s="345">
        <v>802</v>
      </c>
      <c r="G19" s="364" t="s">
        <v>205</v>
      </c>
      <c r="H19" s="350">
        <v>3</v>
      </c>
      <c r="I19" s="350">
        <v>240</v>
      </c>
      <c r="J19" s="366">
        <f>'приложение 6'!J99</f>
        <v>161.7</v>
      </c>
      <c r="K19" s="366">
        <f>'приложение 6'!K99</f>
        <v>161.7</v>
      </c>
      <c r="L19" s="366">
        <f>'приложение 6'!L99</f>
        <v>0</v>
      </c>
    </row>
    <row r="20" spans="1:12" s="210" customFormat="1" ht="36" customHeight="1">
      <c r="A20" s="370" t="s">
        <v>209</v>
      </c>
      <c r="B20" s="358" t="s">
        <v>222</v>
      </c>
      <c r="C20" s="358" t="s">
        <v>33</v>
      </c>
      <c r="D20" s="358" t="s">
        <v>185</v>
      </c>
      <c r="E20" s="358" t="s">
        <v>210</v>
      </c>
      <c r="F20" s="359">
        <v>802</v>
      </c>
      <c r="G20" s="358" t="s">
        <v>205</v>
      </c>
      <c r="H20" s="361">
        <v>3</v>
      </c>
      <c r="I20" s="361"/>
      <c r="J20" s="362">
        <f>J21</f>
        <v>43.7</v>
      </c>
      <c r="K20" s="362">
        <f>K21</f>
        <v>43.7</v>
      </c>
      <c r="L20" s="362">
        <f>L21</f>
        <v>0</v>
      </c>
    </row>
    <row r="21" spans="1:12" s="329" customFormat="1" ht="36" customHeight="1">
      <c r="A21" s="363" t="s">
        <v>133</v>
      </c>
      <c r="B21" s="364" t="s">
        <v>222</v>
      </c>
      <c r="C21" s="364" t="s">
        <v>33</v>
      </c>
      <c r="D21" s="364" t="s">
        <v>185</v>
      </c>
      <c r="E21" s="364" t="s">
        <v>210</v>
      </c>
      <c r="F21" s="345">
        <v>802</v>
      </c>
      <c r="G21" s="364" t="s">
        <v>205</v>
      </c>
      <c r="H21" s="350">
        <v>3</v>
      </c>
      <c r="I21" s="350">
        <v>240</v>
      </c>
      <c r="J21" s="366">
        <f>'приложение 6'!J102</f>
        <v>43.7</v>
      </c>
      <c r="K21" s="366">
        <f>'приложение 6'!K102</f>
        <v>43.7</v>
      </c>
      <c r="L21" s="366">
        <f>'приложение 6'!L102</f>
        <v>0</v>
      </c>
    </row>
    <row r="22" spans="1:12" s="210" customFormat="1" ht="29.25" customHeight="1">
      <c r="A22" s="370" t="s">
        <v>153</v>
      </c>
      <c r="B22" s="358" t="s">
        <v>222</v>
      </c>
      <c r="C22" s="358" t="s">
        <v>33</v>
      </c>
      <c r="D22" s="358" t="s">
        <v>185</v>
      </c>
      <c r="E22" s="358" t="s">
        <v>154</v>
      </c>
      <c r="F22" s="359">
        <v>802</v>
      </c>
      <c r="G22" s="358" t="s">
        <v>205</v>
      </c>
      <c r="H22" s="361">
        <v>3</v>
      </c>
      <c r="I22" s="361"/>
      <c r="J22" s="362">
        <f>J23</f>
        <v>1</v>
      </c>
      <c r="K22" s="362">
        <f>K23</f>
        <v>144</v>
      </c>
      <c r="L22" s="362">
        <f>L23</f>
        <v>0</v>
      </c>
    </row>
    <row r="23" spans="1:12" s="329" customFormat="1" ht="36" customHeight="1">
      <c r="A23" s="363" t="s">
        <v>133</v>
      </c>
      <c r="B23" s="364" t="s">
        <v>222</v>
      </c>
      <c r="C23" s="364" t="s">
        <v>33</v>
      </c>
      <c r="D23" s="364" t="s">
        <v>185</v>
      </c>
      <c r="E23" s="364" t="s">
        <v>154</v>
      </c>
      <c r="F23" s="345">
        <v>802</v>
      </c>
      <c r="G23" s="364" t="s">
        <v>205</v>
      </c>
      <c r="H23" s="350">
        <v>3</v>
      </c>
      <c r="I23" s="350">
        <v>240</v>
      </c>
      <c r="J23" s="366">
        <f>'приложение 6'!J105</f>
        <v>1</v>
      </c>
      <c r="K23" s="366">
        <f>'приложение 6'!K105</f>
        <v>144</v>
      </c>
      <c r="L23" s="366">
        <f>'приложение 6'!L105</f>
        <v>0</v>
      </c>
    </row>
    <row r="24" spans="1:12" s="210" customFormat="1" ht="38.25" customHeight="1">
      <c r="A24" s="370" t="s">
        <v>155</v>
      </c>
      <c r="B24" s="358" t="s">
        <v>222</v>
      </c>
      <c r="C24" s="358" t="s">
        <v>33</v>
      </c>
      <c r="D24" s="358" t="s">
        <v>185</v>
      </c>
      <c r="E24" s="358" t="s">
        <v>156</v>
      </c>
      <c r="F24" s="359">
        <v>802</v>
      </c>
      <c r="G24" s="358" t="s">
        <v>205</v>
      </c>
      <c r="H24" s="361">
        <v>3</v>
      </c>
      <c r="I24" s="361"/>
      <c r="J24" s="362">
        <f>J25</f>
        <v>5</v>
      </c>
      <c r="K24" s="362">
        <f>K25</f>
        <v>30</v>
      </c>
      <c r="L24" s="362">
        <f>L25</f>
        <v>0</v>
      </c>
    </row>
    <row r="25" spans="1:12" s="329" customFormat="1" ht="38.25" customHeight="1">
      <c r="A25" s="363" t="s">
        <v>133</v>
      </c>
      <c r="B25" s="364" t="s">
        <v>222</v>
      </c>
      <c r="C25" s="364" t="s">
        <v>33</v>
      </c>
      <c r="D25" s="364" t="s">
        <v>185</v>
      </c>
      <c r="E25" s="364" t="s">
        <v>156</v>
      </c>
      <c r="F25" s="345">
        <v>802</v>
      </c>
      <c r="G25" s="364" t="s">
        <v>205</v>
      </c>
      <c r="H25" s="350">
        <v>3</v>
      </c>
      <c r="I25" s="350">
        <v>240</v>
      </c>
      <c r="J25" s="366">
        <f>'приложение 6'!J108</f>
        <v>5</v>
      </c>
      <c r="K25" s="366">
        <f>'приложение 6'!K108</f>
        <v>30</v>
      </c>
      <c r="L25" s="366">
        <f>'приложение 6'!L108</f>
        <v>0</v>
      </c>
    </row>
    <row r="26" spans="1:12" s="210" customFormat="1" ht="28.5" customHeight="1">
      <c r="A26" s="370" t="s">
        <v>211</v>
      </c>
      <c r="B26" s="358" t="s">
        <v>222</v>
      </c>
      <c r="C26" s="358" t="s">
        <v>33</v>
      </c>
      <c r="D26" s="358" t="s">
        <v>185</v>
      </c>
      <c r="E26" s="358" t="s">
        <v>157</v>
      </c>
      <c r="F26" s="359">
        <v>802</v>
      </c>
      <c r="G26" s="358" t="s">
        <v>205</v>
      </c>
      <c r="H26" s="361">
        <v>3</v>
      </c>
      <c r="I26" s="361"/>
      <c r="J26" s="362">
        <f>J27</f>
        <v>50</v>
      </c>
      <c r="K26" s="362">
        <f>K27</f>
        <v>200</v>
      </c>
      <c r="L26" s="362">
        <f>L27</f>
        <v>0</v>
      </c>
    </row>
    <row r="27" spans="1:12" s="329" customFormat="1" ht="41.25" customHeight="1">
      <c r="A27" s="363" t="s">
        <v>133</v>
      </c>
      <c r="B27" s="364" t="s">
        <v>222</v>
      </c>
      <c r="C27" s="364" t="s">
        <v>33</v>
      </c>
      <c r="D27" s="364" t="s">
        <v>185</v>
      </c>
      <c r="E27" s="364" t="s">
        <v>157</v>
      </c>
      <c r="F27" s="345">
        <v>802</v>
      </c>
      <c r="G27" s="364" t="s">
        <v>205</v>
      </c>
      <c r="H27" s="350">
        <v>3</v>
      </c>
      <c r="I27" s="350">
        <v>240</v>
      </c>
      <c r="J27" s="366">
        <f>'приложение 6'!J111</f>
        <v>50</v>
      </c>
      <c r="K27" s="366">
        <f>'приложение 6'!K111</f>
        <v>200</v>
      </c>
      <c r="L27" s="366">
        <f>'приложение 6'!L111</f>
        <v>0</v>
      </c>
    </row>
    <row r="28" spans="1:12" s="197" customFormat="1" ht="72.75" customHeight="1">
      <c r="A28" s="371" t="s">
        <v>191</v>
      </c>
      <c r="B28" s="348" t="s">
        <v>222</v>
      </c>
      <c r="C28" s="348" t="s">
        <v>33</v>
      </c>
      <c r="D28" s="348" t="s">
        <v>192</v>
      </c>
      <c r="E28" s="348" t="s">
        <v>93</v>
      </c>
      <c r="F28" s="349">
        <v>802</v>
      </c>
      <c r="G28" s="348" t="s">
        <v>184</v>
      </c>
      <c r="H28" s="372" t="s">
        <v>188</v>
      </c>
      <c r="I28" s="350"/>
      <c r="J28" s="351">
        <f aca="true" t="shared" si="0" ref="J28:L29">J29</f>
        <v>0</v>
      </c>
      <c r="K28" s="351">
        <f t="shared" si="0"/>
        <v>0</v>
      </c>
      <c r="L28" s="351">
        <f t="shared" si="0"/>
        <v>0</v>
      </c>
    </row>
    <row r="29" spans="1:12" s="203" customFormat="1" ht="102" customHeight="1">
      <c r="A29" s="373" t="s">
        <v>175</v>
      </c>
      <c r="B29" s="358" t="s">
        <v>222</v>
      </c>
      <c r="C29" s="358" t="s">
        <v>33</v>
      </c>
      <c r="D29" s="358" t="s">
        <v>192</v>
      </c>
      <c r="E29" s="358" t="s">
        <v>176</v>
      </c>
      <c r="F29" s="359">
        <v>802</v>
      </c>
      <c r="G29" s="358" t="s">
        <v>184</v>
      </c>
      <c r="H29" s="374" t="s">
        <v>188</v>
      </c>
      <c r="I29" s="361"/>
      <c r="J29" s="362">
        <f t="shared" si="0"/>
        <v>0</v>
      </c>
      <c r="K29" s="362">
        <f t="shared" si="0"/>
        <v>0</v>
      </c>
      <c r="L29" s="362">
        <f t="shared" si="0"/>
        <v>0</v>
      </c>
    </row>
    <row r="30" spans="1:12" s="204" customFormat="1" ht="20.25" customHeight="1">
      <c r="A30" s="375" t="s">
        <v>24</v>
      </c>
      <c r="B30" s="364" t="s">
        <v>222</v>
      </c>
      <c r="C30" s="364" t="s">
        <v>33</v>
      </c>
      <c r="D30" s="364" t="s">
        <v>192</v>
      </c>
      <c r="E30" s="364" t="s">
        <v>176</v>
      </c>
      <c r="F30" s="345">
        <v>802</v>
      </c>
      <c r="G30" s="364" t="s">
        <v>184</v>
      </c>
      <c r="H30" s="376" t="s">
        <v>188</v>
      </c>
      <c r="I30" s="350">
        <v>540</v>
      </c>
      <c r="J30" s="366">
        <f>'приложение 6'!J36</f>
        <v>0</v>
      </c>
      <c r="K30" s="366">
        <f>'приложение 6'!K36</f>
        <v>0</v>
      </c>
      <c r="L30" s="366">
        <f>'приложение 6'!L36</f>
        <v>0</v>
      </c>
    </row>
    <row r="31" spans="1:12" s="132" customFormat="1" ht="39" customHeight="1" hidden="1">
      <c r="A31" s="367" t="s">
        <v>202</v>
      </c>
      <c r="B31" s="348" t="s">
        <v>184</v>
      </c>
      <c r="C31" s="348" t="s">
        <v>33</v>
      </c>
      <c r="D31" s="348" t="s">
        <v>188</v>
      </c>
      <c r="E31" s="377" t="s">
        <v>93</v>
      </c>
      <c r="F31" s="378">
        <v>805</v>
      </c>
      <c r="G31" s="377" t="s">
        <v>188</v>
      </c>
      <c r="H31" s="372" t="s">
        <v>219</v>
      </c>
      <c r="I31" s="356"/>
      <c r="J31" s="351">
        <f aca="true" t="shared" si="1" ref="J31:L32">J32</f>
        <v>0</v>
      </c>
      <c r="K31" s="351">
        <f t="shared" si="1"/>
        <v>0</v>
      </c>
      <c r="L31" s="351">
        <f t="shared" si="1"/>
        <v>0</v>
      </c>
    </row>
    <row r="32" spans="1:12" s="211" customFormat="1" ht="56.25" customHeight="1" hidden="1">
      <c r="A32" s="370" t="s">
        <v>203</v>
      </c>
      <c r="B32" s="358" t="s">
        <v>184</v>
      </c>
      <c r="C32" s="358" t="s">
        <v>33</v>
      </c>
      <c r="D32" s="358" t="s">
        <v>188</v>
      </c>
      <c r="E32" s="379" t="s">
        <v>204</v>
      </c>
      <c r="F32" s="380">
        <v>805</v>
      </c>
      <c r="G32" s="379" t="s">
        <v>188</v>
      </c>
      <c r="H32" s="374" t="s">
        <v>219</v>
      </c>
      <c r="I32" s="361"/>
      <c r="J32" s="362">
        <f t="shared" si="1"/>
        <v>0</v>
      </c>
      <c r="K32" s="362">
        <f t="shared" si="1"/>
        <v>0</v>
      </c>
      <c r="L32" s="362">
        <f t="shared" si="1"/>
        <v>0</v>
      </c>
    </row>
    <row r="33" spans="1:12" s="212" customFormat="1" ht="43.5" customHeight="1" hidden="1">
      <c r="A33" s="363" t="s">
        <v>133</v>
      </c>
      <c r="B33" s="364" t="s">
        <v>184</v>
      </c>
      <c r="C33" s="364" t="s">
        <v>33</v>
      </c>
      <c r="D33" s="364" t="s">
        <v>188</v>
      </c>
      <c r="E33" s="381" t="s">
        <v>204</v>
      </c>
      <c r="F33" s="382">
        <v>805</v>
      </c>
      <c r="G33" s="381" t="s">
        <v>188</v>
      </c>
      <c r="H33" s="376" t="s">
        <v>219</v>
      </c>
      <c r="I33" s="350">
        <v>240</v>
      </c>
      <c r="J33" s="366">
        <v>0</v>
      </c>
      <c r="K33" s="366">
        <v>0</v>
      </c>
      <c r="L33" s="366">
        <v>0</v>
      </c>
    </row>
    <row r="34" spans="1:12" s="197" customFormat="1" ht="53.25" customHeight="1">
      <c r="A34" s="371" t="s">
        <v>213</v>
      </c>
      <c r="B34" s="348" t="s">
        <v>222</v>
      </c>
      <c r="C34" s="348" t="s">
        <v>33</v>
      </c>
      <c r="D34" s="348" t="s">
        <v>188</v>
      </c>
      <c r="E34" s="348" t="s">
        <v>93</v>
      </c>
      <c r="F34" s="378">
        <v>802</v>
      </c>
      <c r="G34" s="377" t="s">
        <v>212</v>
      </c>
      <c r="H34" s="372" t="s">
        <v>212</v>
      </c>
      <c r="I34" s="350"/>
      <c r="J34" s="351">
        <f aca="true" t="shared" si="2" ref="J34:L35">J35</f>
        <v>4.4</v>
      </c>
      <c r="K34" s="351">
        <f t="shared" si="2"/>
        <v>0</v>
      </c>
      <c r="L34" s="351">
        <f t="shared" si="2"/>
        <v>0</v>
      </c>
    </row>
    <row r="35" spans="1:12" s="203" customFormat="1" ht="71.25" customHeight="1">
      <c r="A35" s="368" t="s">
        <v>158</v>
      </c>
      <c r="B35" s="358" t="s">
        <v>222</v>
      </c>
      <c r="C35" s="358" t="s">
        <v>33</v>
      </c>
      <c r="D35" s="358" t="s">
        <v>188</v>
      </c>
      <c r="E35" s="358" t="s">
        <v>159</v>
      </c>
      <c r="F35" s="380">
        <v>802</v>
      </c>
      <c r="G35" s="379" t="s">
        <v>212</v>
      </c>
      <c r="H35" s="374" t="s">
        <v>212</v>
      </c>
      <c r="I35" s="361"/>
      <c r="J35" s="362">
        <f t="shared" si="2"/>
        <v>4.4</v>
      </c>
      <c r="K35" s="362">
        <f t="shared" si="2"/>
        <v>0</v>
      </c>
      <c r="L35" s="362">
        <f t="shared" si="2"/>
        <v>0</v>
      </c>
    </row>
    <row r="36" spans="1:12" s="329" customFormat="1" ht="21" customHeight="1">
      <c r="A36" s="375" t="s">
        <v>24</v>
      </c>
      <c r="B36" s="364" t="s">
        <v>222</v>
      </c>
      <c r="C36" s="364" t="s">
        <v>33</v>
      </c>
      <c r="D36" s="364" t="s">
        <v>188</v>
      </c>
      <c r="E36" s="364" t="s">
        <v>159</v>
      </c>
      <c r="F36" s="382">
        <v>802</v>
      </c>
      <c r="G36" s="381" t="s">
        <v>212</v>
      </c>
      <c r="H36" s="376" t="s">
        <v>212</v>
      </c>
      <c r="I36" s="350">
        <v>540</v>
      </c>
      <c r="J36" s="366">
        <f>'приложение 6'!J132</f>
        <v>4.4</v>
      </c>
      <c r="K36" s="366">
        <f>'приложение 6'!K132</f>
        <v>0</v>
      </c>
      <c r="L36" s="366">
        <f>'приложение 6'!L132</f>
        <v>0</v>
      </c>
    </row>
    <row r="37" spans="1:12" s="225" customFormat="1" ht="34.5" customHeight="1">
      <c r="A37" s="371" t="s">
        <v>216</v>
      </c>
      <c r="B37" s="348" t="s">
        <v>222</v>
      </c>
      <c r="C37" s="348" t="s">
        <v>33</v>
      </c>
      <c r="D37" s="348" t="s">
        <v>205</v>
      </c>
      <c r="E37" s="348" t="s">
        <v>93</v>
      </c>
      <c r="F37" s="349">
        <v>802</v>
      </c>
      <c r="G37" s="348" t="s">
        <v>196</v>
      </c>
      <c r="H37" s="372" t="s">
        <v>184</v>
      </c>
      <c r="I37" s="356"/>
      <c r="J37" s="351">
        <f aca="true" t="shared" si="3" ref="J37:L38">J38</f>
        <v>0</v>
      </c>
      <c r="K37" s="351">
        <f t="shared" si="3"/>
        <v>2</v>
      </c>
      <c r="L37" s="351">
        <f t="shared" si="3"/>
        <v>0</v>
      </c>
    </row>
    <row r="38" spans="1:12" s="226" customFormat="1" ht="34.5" customHeight="1">
      <c r="A38" s="368" t="s">
        <v>217</v>
      </c>
      <c r="B38" s="358" t="s">
        <v>222</v>
      </c>
      <c r="C38" s="358" t="s">
        <v>33</v>
      </c>
      <c r="D38" s="358" t="s">
        <v>205</v>
      </c>
      <c r="E38" s="358" t="s">
        <v>218</v>
      </c>
      <c r="F38" s="359">
        <v>802</v>
      </c>
      <c r="G38" s="358" t="s">
        <v>196</v>
      </c>
      <c r="H38" s="374" t="s">
        <v>184</v>
      </c>
      <c r="I38" s="361"/>
      <c r="J38" s="362">
        <f t="shared" si="3"/>
        <v>0</v>
      </c>
      <c r="K38" s="362">
        <f t="shared" si="3"/>
        <v>2</v>
      </c>
      <c r="L38" s="362">
        <f t="shared" si="3"/>
        <v>0</v>
      </c>
    </row>
    <row r="39" spans="1:12" s="331" customFormat="1" ht="37.5" customHeight="1">
      <c r="A39" s="363" t="s">
        <v>133</v>
      </c>
      <c r="B39" s="364" t="s">
        <v>222</v>
      </c>
      <c r="C39" s="364" t="s">
        <v>33</v>
      </c>
      <c r="D39" s="364" t="s">
        <v>205</v>
      </c>
      <c r="E39" s="364" t="s">
        <v>218</v>
      </c>
      <c r="F39" s="345">
        <v>802</v>
      </c>
      <c r="G39" s="364" t="s">
        <v>196</v>
      </c>
      <c r="H39" s="376" t="s">
        <v>184</v>
      </c>
      <c r="I39" s="350">
        <v>240</v>
      </c>
      <c r="J39" s="366">
        <v>0</v>
      </c>
      <c r="K39" s="366">
        <v>2</v>
      </c>
      <c r="L39" s="366">
        <v>0</v>
      </c>
    </row>
    <row r="40" spans="1:12" ht="18">
      <c r="A40" s="383" t="s">
        <v>17</v>
      </c>
      <c r="B40" s="384"/>
      <c r="C40" s="384"/>
      <c r="D40" s="384"/>
      <c r="E40" s="348"/>
      <c r="F40" s="349"/>
      <c r="G40" s="349"/>
      <c r="H40" s="345"/>
      <c r="I40" s="345"/>
      <c r="J40" s="351">
        <f>J14+J17+J28+J31+J34+J37</f>
        <v>275.79999999999995</v>
      </c>
      <c r="K40" s="351">
        <f>K14+K17+K28+K31+K34+K37</f>
        <v>671.4</v>
      </c>
      <c r="L40" s="351">
        <f>L14+L17+L28+L31+L34+L37</f>
        <v>0</v>
      </c>
    </row>
    <row r="41" spans="1:12" ht="19.5" customHeight="1">
      <c r="A41" s="385"/>
      <c r="B41" s="386"/>
      <c r="C41" s="386"/>
      <c r="D41" s="386"/>
      <c r="E41" s="387"/>
      <c r="F41" s="387"/>
      <c r="G41" s="387"/>
      <c r="H41" s="388"/>
      <c r="I41" s="388"/>
      <c r="J41" s="389"/>
      <c r="L41" s="390"/>
    </row>
    <row r="42" spans="2:10" ht="18">
      <c r="B42" s="391"/>
      <c r="C42" s="391"/>
      <c r="D42" s="391"/>
      <c r="J42" s="392"/>
    </row>
  </sheetData>
  <sheetProtection/>
  <mergeCells count="15">
    <mergeCell ref="A10:A11"/>
    <mergeCell ref="B10:E11"/>
    <mergeCell ref="F10:F11"/>
    <mergeCell ref="G10:G11"/>
    <mergeCell ref="B12:E12"/>
    <mergeCell ref="J9:L9"/>
    <mergeCell ref="H10:H11"/>
    <mergeCell ref="I10:I11"/>
    <mergeCell ref="J10:L10"/>
    <mergeCell ref="J1:K1"/>
    <mergeCell ref="J2:K2"/>
    <mergeCell ref="J3:L3"/>
    <mergeCell ref="A6:L6"/>
    <mergeCell ref="A7:L7"/>
    <mergeCell ref="A8:L8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view="pageBreakPreview" zoomScale="90" zoomScaleSheetLayoutView="90" zoomScalePageLayoutView="0" workbookViewId="0" topLeftCell="A1">
      <selection activeCell="J98" sqref="J98"/>
    </sheetView>
  </sheetViews>
  <sheetFormatPr defaultColWidth="9.140625" defaultRowHeight="12.75"/>
  <cols>
    <col min="1" max="1" width="59.28125" style="93" customWidth="1"/>
    <col min="2" max="2" width="46.7109375" style="93" customWidth="1"/>
    <col min="3" max="16384" width="9.140625" style="93" customWidth="1"/>
  </cols>
  <sheetData>
    <row r="1" spans="1:4" s="89" customFormat="1" ht="15">
      <c r="A1" s="4"/>
      <c r="B1" s="409" t="s">
        <v>250</v>
      </c>
      <c r="C1" s="409"/>
      <c r="D1" s="87"/>
    </row>
    <row r="2" spans="1:4" s="89" customFormat="1" ht="15">
      <c r="A2" s="4"/>
      <c r="B2" s="410" t="s">
        <v>32</v>
      </c>
      <c r="C2" s="410"/>
      <c r="D2" s="87"/>
    </row>
    <row r="3" spans="1:4" s="89" customFormat="1" ht="15">
      <c r="A3" s="4"/>
      <c r="B3" s="410" t="s">
        <v>182</v>
      </c>
      <c r="C3" s="410"/>
      <c r="D3" s="411"/>
    </row>
    <row r="4" spans="1:4" s="89" customFormat="1" ht="15">
      <c r="A4" s="4"/>
      <c r="B4" s="46" t="s">
        <v>247</v>
      </c>
      <c r="C4" s="45"/>
      <c r="D4" s="87"/>
    </row>
    <row r="5" spans="1:7" ht="15">
      <c r="A5" s="90"/>
      <c r="B5" s="155"/>
      <c r="C5" s="91"/>
      <c r="D5" s="91"/>
      <c r="E5" s="92"/>
      <c r="F5" s="92"/>
      <c r="G5" s="92"/>
    </row>
    <row r="6" spans="1:7" ht="63" customHeight="1">
      <c r="A6" s="475" t="s">
        <v>251</v>
      </c>
      <c r="B6" s="476"/>
      <c r="C6" s="91"/>
      <c r="D6" s="91"/>
      <c r="E6" s="92"/>
      <c r="F6" s="92"/>
      <c r="G6" s="92"/>
    </row>
    <row r="7" spans="1:7" ht="15">
      <c r="A7" s="90"/>
      <c r="B7" s="94" t="s">
        <v>116</v>
      </c>
      <c r="C7" s="91"/>
      <c r="D7" s="91"/>
      <c r="E7" s="92"/>
      <c r="F7" s="92"/>
      <c r="G7" s="92"/>
    </row>
    <row r="8" spans="1:2" ht="15">
      <c r="A8" s="95" t="s">
        <v>117</v>
      </c>
      <c r="B8" s="95" t="s">
        <v>118</v>
      </c>
    </row>
    <row r="9" spans="1:2" ht="15">
      <c r="A9" s="95">
        <v>1</v>
      </c>
      <c r="B9" s="95">
        <v>2</v>
      </c>
    </row>
    <row r="10" spans="1:2" ht="63">
      <c r="A10" s="96" t="s">
        <v>119</v>
      </c>
      <c r="B10" s="97">
        <f>'приложение 6'!J39</f>
        <v>73.5</v>
      </c>
    </row>
    <row r="11" spans="1:2" ht="36" customHeight="1">
      <c r="A11" s="96" t="s">
        <v>45</v>
      </c>
      <c r="B11" s="97">
        <v>35.6</v>
      </c>
    </row>
    <row r="12" spans="1:2" ht="87" customHeight="1">
      <c r="A12" s="96" t="s">
        <v>44</v>
      </c>
      <c r="B12" s="97">
        <v>52.7</v>
      </c>
    </row>
    <row r="13" spans="1:2" ht="86.25" customHeight="1">
      <c r="A13" s="96" t="s">
        <v>28</v>
      </c>
      <c r="B13" s="97">
        <v>98</v>
      </c>
    </row>
    <row r="14" spans="1:2" ht="110.25" customHeight="1">
      <c r="A14" s="96" t="s">
        <v>252</v>
      </c>
      <c r="B14" s="97">
        <v>48.5</v>
      </c>
    </row>
    <row r="15" spans="1:2" ht="78.75">
      <c r="A15" s="96" t="s">
        <v>253</v>
      </c>
      <c r="B15" s="97">
        <v>196</v>
      </c>
    </row>
    <row r="16" spans="1:2" ht="87.75" customHeight="1">
      <c r="A16" s="96" t="s">
        <v>47</v>
      </c>
      <c r="B16" s="97">
        <f>'приложение 6'!J127</f>
        <v>4.4</v>
      </c>
    </row>
    <row r="17" spans="1:2" ht="66.75" customHeight="1">
      <c r="A17" s="96" t="s">
        <v>226</v>
      </c>
      <c r="B17" s="97">
        <f>'приложение 6'!J55</f>
        <v>1</v>
      </c>
    </row>
    <row r="18" spans="1:2" ht="15">
      <c r="A18" s="95" t="s">
        <v>58</v>
      </c>
      <c r="B18" s="98">
        <f>SUM(B10:B17)</f>
        <v>509.7</v>
      </c>
    </row>
    <row r="19" ht="15">
      <c r="B19" s="135"/>
    </row>
  </sheetData>
  <sheetProtection/>
  <mergeCells count="4">
    <mergeCell ref="B3:D3"/>
    <mergeCell ref="A6:B6"/>
    <mergeCell ref="B1:C1"/>
    <mergeCell ref="B2:C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54.140625" style="93" customWidth="1"/>
    <col min="2" max="2" width="44.8515625" style="93" customWidth="1"/>
    <col min="3" max="16384" width="9.140625" style="93" customWidth="1"/>
  </cols>
  <sheetData>
    <row r="1" spans="2:4" s="89" customFormat="1" ht="15">
      <c r="B1" s="409" t="s">
        <v>183</v>
      </c>
      <c r="C1" s="409"/>
      <c r="D1" s="87"/>
    </row>
    <row r="2" spans="2:4" s="89" customFormat="1" ht="15">
      <c r="B2" s="410" t="s">
        <v>32</v>
      </c>
      <c r="C2" s="410"/>
      <c r="D2" s="87"/>
    </row>
    <row r="3" spans="2:4" s="89" customFormat="1" ht="15">
      <c r="B3" s="410" t="s">
        <v>182</v>
      </c>
      <c r="C3" s="410"/>
      <c r="D3" s="411"/>
    </row>
    <row r="4" spans="2:4" s="89" customFormat="1" ht="15">
      <c r="B4" s="46" t="s">
        <v>247</v>
      </c>
      <c r="C4" s="45"/>
      <c r="D4" s="87"/>
    </row>
    <row r="5" spans="1:7" ht="15">
      <c r="A5" s="90"/>
      <c r="B5" s="47"/>
      <c r="C5" s="91"/>
      <c r="D5" s="91"/>
      <c r="E5" s="92"/>
      <c r="F5" s="92"/>
      <c r="G5" s="92"/>
    </row>
    <row r="6" spans="1:7" ht="61.5" customHeight="1">
      <c r="A6" s="475" t="s">
        <v>256</v>
      </c>
      <c r="B6" s="476"/>
      <c r="C6" s="91"/>
      <c r="D6" s="91"/>
      <c r="E6" s="92"/>
      <c r="F6" s="92"/>
      <c r="G6" s="92"/>
    </row>
    <row r="7" spans="1:7" ht="15">
      <c r="A7" s="90"/>
      <c r="B7" s="94" t="s">
        <v>116</v>
      </c>
      <c r="C7" s="91"/>
      <c r="D7" s="91"/>
      <c r="E7" s="92"/>
      <c r="F7" s="92"/>
      <c r="G7" s="92"/>
    </row>
    <row r="8" spans="1:2" ht="15">
      <c r="A8" s="95" t="s">
        <v>117</v>
      </c>
      <c r="B8" s="95" t="s">
        <v>118</v>
      </c>
    </row>
    <row r="9" spans="1:2" ht="15">
      <c r="A9" s="95">
        <v>1</v>
      </c>
      <c r="B9" s="95">
        <v>2</v>
      </c>
    </row>
    <row r="10" spans="1:2" ht="94.5">
      <c r="A10" s="96" t="s">
        <v>99</v>
      </c>
      <c r="B10" s="99">
        <f>B12+B13</f>
        <v>531.9</v>
      </c>
    </row>
    <row r="11" spans="1:2" ht="15.75">
      <c r="A11" s="96" t="s">
        <v>120</v>
      </c>
      <c r="B11" s="97"/>
    </row>
    <row r="12" spans="1:2" ht="187.5" customHeight="1">
      <c r="A12" s="96" t="s">
        <v>126</v>
      </c>
      <c r="B12" s="100">
        <v>363.9</v>
      </c>
    </row>
    <row r="13" spans="1:2" ht="104.25" customHeight="1">
      <c r="A13" s="96" t="s">
        <v>127</v>
      </c>
      <c r="B13" s="100">
        <v>168</v>
      </c>
    </row>
    <row r="14" spans="1:2" ht="15">
      <c r="A14" s="95" t="s">
        <v>58</v>
      </c>
      <c r="B14" s="98">
        <f>SUM(B12:B13)</f>
        <v>531.9</v>
      </c>
    </row>
    <row r="15" ht="15">
      <c r="B15" s="135"/>
    </row>
  </sheetData>
  <sheetProtection/>
  <mergeCells count="4">
    <mergeCell ref="B3:D3"/>
    <mergeCell ref="A6:B6"/>
    <mergeCell ref="B1:C1"/>
    <mergeCell ref="B2:C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Normal="75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39.57421875" style="1" customWidth="1"/>
    <col min="2" max="2" width="35.8515625" style="1" customWidth="1"/>
    <col min="3" max="3" width="16.421875" style="1" customWidth="1"/>
    <col min="4" max="16384" width="9.140625" style="1" customWidth="1"/>
  </cols>
  <sheetData>
    <row r="1" spans="2:3" ht="18.75">
      <c r="B1" s="477" t="s">
        <v>102</v>
      </c>
      <c r="C1" s="477"/>
    </row>
    <row r="2" spans="2:3" ht="18.75">
      <c r="B2" s="478" t="s">
        <v>32</v>
      </c>
      <c r="C2" s="478"/>
    </row>
    <row r="3" spans="2:3" ht="18.75">
      <c r="B3" s="477" t="s">
        <v>68</v>
      </c>
      <c r="C3" s="477"/>
    </row>
    <row r="4" ht="10.5" customHeight="1"/>
    <row r="5" spans="2:3" ht="18.75">
      <c r="B5" s="484" t="s">
        <v>107</v>
      </c>
      <c r="C5" s="484"/>
    </row>
    <row r="6" spans="2:3" ht="18.75">
      <c r="B6" s="484" t="s">
        <v>32</v>
      </c>
      <c r="C6" s="484"/>
    </row>
    <row r="7" spans="2:3" ht="18.75">
      <c r="B7" s="484" t="s">
        <v>88</v>
      </c>
      <c r="C7" s="484"/>
    </row>
    <row r="8" spans="2:3" ht="18.75">
      <c r="B8" s="485" t="s">
        <v>89</v>
      </c>
      <c r="C8" s="485"/>
    </row>
    <row r="9" ht="12" customHeight="1"/>
    <row r="10" spans="1:3" ht="33.75" customHeight="1">
      <c r="A10" s="479" t="s">
        <v>105</v>
      </c>
      <c r="B10" s="480"/>
      <c r="C10" s="480"/>
    </row>
    <row r="11" ht="8.25" customHeight="1"/>
    <row r="12" spans="1:3" ht="18.75">
      <c r="A12" s="5" t="s">
        <v>35</v>
      </c>
      <c r="B12" s="5" t="s">
        <v>36</v>
      </c>
      <c r="C12" s="5" t="s">
        <v>37</v>
      </c>
    </row>
    <row r="13" spans="1:3" ht="18.75">
      <c r="A13" s="5">
        <v>1</v>
      </c>
      <c r="B13" s="5">
        <v>2</v>
      </c>
      <c r="C13" s="5">
        <v>3</v>
      </c>
    </row>
    <row r="14" spans="1:3" ht="22.5" customHeight="1">
      <c r="A14" s="481" t="s">
        <v>38</v>
      </c>
      <c r="B14" s="482"/>
      <c r="C14" s="483"/>
    </row>
    <row r="15" spans="1:3" ht="31.5" customHeight="1">
      <c r="A15" s="11" t="s">
        <v>69</v>
      </c>
      <c r="B15" s="5"/>
      <c r="C15" s="25">
        <v>542.9</v>
      </c>
    </row>
    <row r="16" spans="1:3" ht="26.25" customHeight="1">
      <c r="A16" s="5" t="s">
        <v>39</v>
      </c>
      <c r="B16" s="5"/>
      <c r="C16" s="27">
        <f>SUM(C15:C15)</f>
        <v>542.9</v>
      </c>
    </row>
    <row r="17" spans="1:3" ht="18.75">
      <c r="A17" s="481" t="s">
        <v>40</v>
      </c>
      <c r="B17" s="482"/>
      <c r="C17" s="483"/>
    </row>
    <row r="18" spans="1:3" ht="66" customHeight="1">
      <c r="A18" s="78" t="s">
        <v>104</v>
      </c>
      <c r="B18" s="5" t="s">
        <v>106</v>
      </c>
      <c r="C18" s="25">
        <v>24.7</v>
      </c>
    </row>
    <row r="19" spans="1:3" ht="70.5" customHeight="1">
      <c r="A19" s="78" t="s">
        <v>108</v>
      </c>
      <c r="B19" s="5" t="s">
        <v>109</v>
      </c>
      <c r="C19" s="25">
        <v>518.2</v>
      </c>
    </row>
    <row r="20" spans="1:3" ht="26.25" customHeight="1">
      <c r="A20" s="79" t="s">
        <v>41</v>
      </c>
      <c r="B20" s="7"/>
      <c r="C20" s="12">
        <f>C18+C19</f>
        <v>542.9000000000001</v>
      </c>
    </row>
    <row r="21" ht="18.75">
      <c r="C21" s="26" t="s">
        <v>67</v>
      </c>
    </row>
  </sheetData>
  <sheetProtection/>
  <mergeCells count="10">
    <mergeCell ref="B1:C1"/>
    <mergeCell ref="B2:C2"/>
    <mergeCell ref="B3:C3"/>
    <mergeCell ref="A10:C10"/>
    <mergeCell ref="A14:C14"/>
    <mergeCell ref="A17:C17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Енинское</cp:lastModifiedBy>
  <cp:lastPrinted>2018-12-06T07:15:40Z</cp:lastPrinted>
  <dcterms:created xsi:type="dcterms:W3CDTF">1996-10-08T23:32:33Z</dcterms:created>
  <dcterms:modified xsi:type="dcterms:W3CDTF">2018-12-06T07:16:00Z</dcterms:modified>
  <cp:category/>
  <cp:version/>
  <cp:contentType/>
  <cp:contentStatus/>
</cp:coreProperties>
</file>