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firstSheet="2" activeTab="7"/>
  </bookViews>
  <sheets>
    <sheet name="Источники (1)" sheetId="1" r:id="rId1"/>
    <sheet name="Источники (2)" sheetId="2" state="hidden" r:id="rId2"/>
    <sheet name="Доходы (2)" sheetId="3" r:id="rId3"/>
    <sheet name="Расходы (3)" sheetId="4" r:id="rId4"/>
    <sheet name="Расходы (4)" sheetId="5" r:id="rId5"/>
    <sheet name="Программа (5)" sheetId="6" r:id="rId6"/>
    <sheet name="Межбюджетка (6)" sheetId="7" r:id="rId7"/>
    <sheet name="Межбюджетка (7)" sheetId="8" r:id="rId8"/>
  </sheets>
  <externalReferences>
    <externalReference r:id="rId11"/>
    <externalReference r:id="rId12"/>
  </externalReferences>
  <definedNames>
    <definedName name="_xlnm.Print_Titles" localSheetId="5">'Программа (5)'!$12:$14</definedName>
    <definedName name="_xlnm.Print_Titles" localSheetId="3">'Расходы (3)'!$14:$15</definedName>
    <definedName name="_xlnm.Print_Titles" localSheetId="4">'Расходы (4)'!$10:$12</definedName>
    <definedName name="_xlnm.Print_Area" localSheetId="2">'Доходы (2)'!$A$1:$F$59</definedName>
    <definedName name="_xlnm.Print_Area" localSheetId="0">'Источники (1)'!$A$1:$E$18</definedName>
    <definedName name="_xlnm.Print_Area" localSheetId="1">'Источники (2)'!$A$1:$E$17</definedName>
    <definedName name="_xlnm.Print_Area" localSheetId="6">'Межбюджетка (6)'!$A$1:$C$14</definedName>
    <definedName name="_xlnm.Print_Area" localSheetId="7">'Межбюджетка (7)'!$A$1:$C$18</definedName>
    <definedName name="_xlnm.Print_Area" localSheetId="5">'Программа (5)'!$A$1:$M$58</definedName>
    <definedName name="_xlnm.Print_Area" localSheetId="3">'Расходы (3)'!$A$1:$F$41</definedName>
    <definedName name="_xlnm.Print_Area" localSheetId="4">'Расходы (4)'!$A$1:$K$191</definedName>
  </definedNames>
  <calcPr fullCalcOnLoad="1"/>
</workbook>
</file>

<file path=xl/sharedStrings.xml><?xml version="1.0" encoding="utf-8"?>
<sst xmlns="http://schemas.openxmlformats.org/spreadsheetml/2006/main" count="1485" uniqueCount="315">
  <si>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</si>
  <si>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</si>
  <si>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</si>
  <si>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</si>
  <si>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</si>
  <si>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>решением Совета поселения</t>
  </si>
  <si>
    <t>(приложение 1)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</si>
  <si>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</si>
  <si>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</si>
  <si>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</si>
  <si>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</si>
  <si>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</si>
  <si>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</si>
  <si>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от __________ № _______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</si>
  <si>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</si>
  <si>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</si>
  <si>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 на выполнение передаваемых полномочий субъектов Российской Федерации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</si>
  <si>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</si>
  <si>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</si>
  <si>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  бюджетной обеспеченности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</si>
  <si>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</si>
  <si>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</si>
  <si>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</si>
  <si>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</si>
  <si>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</si>
  <si>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</si>
  <si>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</si>
  <si>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(РАБОТ) И КОМПЕНСАЦИИ ЗАТРАТ ГОСУДАРСТВА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</si>
  <si>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</si>
  <si>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</si>
  <si>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</si>
  <si>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</si>
  <si>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</si>
  <si>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</si>
  <si>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</si>
  <si>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</si>
  <si>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</si>
  <si>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</si>
  <si>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</si>
  <si>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</si>
  <si>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</si>
  <si>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</si>
  <si>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Единый сельскохозяйственный налог</t>
  </si>
  <si>
    <t>1 05 03010 01 3000 110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</si>
  <si>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</si>
  <si>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</si>
  <si>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</si>
  <si>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</si>
  <si>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</si>
  <si>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</si>
  <si>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</si>
  <si>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</si>
  <si>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</si>
  <si>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Акцизы по подакцизным товарам (продукции), производимые на территории Российской Федерации</t>
  </si>
  <si>
    <t>1 03 02000 00 0000 110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</si>
  <si>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</si>
  <si>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</si>
  <si>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</si>
  <si>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</si>
  <si>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</si>
  <si>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</si>
  <si>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</si>
  <si>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НАЛОГОВЫЕ И НЕНАЛОГОВЫЕ ДОХОДЫ</t>
  </si>
  <si>
    <t>1 00 00000 00 0000 000</t>
  </si>
  <si>
    <t>ДОХОДЫ ВСЕГО</t>
  </si>
  <si>
    <t>Администратор поступлений</t>
  </si>
  <si>
    <t>Наименование дохода</t>
  </si>
  <si>
    <t>(приложение 2)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</si>
  <si>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</si>
  <si>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</si>
  <si>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</si>
  <si>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</si>
  <si>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</si>
  <si>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 xml:space="preserve">КУЛЬТУРА, КИНЕМАТОГРАФИЯ 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</si>
  <si>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</si>
  <si>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</si>
  <si>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</si>
  <si>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</si>
  <si>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</si>
  <si>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</si>
  <si>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</si>
  <si>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</si>
  <si>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</si>
  <si>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</si>
  <si>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</si>
  <si>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</si>
  <si>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</si>
  <si>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</si>
  <si>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</si>
  <si>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</si>
  <si>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</si>
  <si>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</si>
  <si>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</si>
  <si>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</si>
  <si>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</si>
  <si>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(приложение 3)</t>
  </si>
  <si>
    <t>Прочая закупка товаров, работ и услуг для обеспечения государственных (муниципальных) нужд</t>
  </si>
  <si>
    <t>0</t>
  </si>
  <si>
    <t>КУЛЬТУРА, КИНЕМАТОГРАФИЯ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</si>
  <si>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</si>
  <si>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</si>
  <si>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</si>
  <si>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</si>
  <si>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</si>
  <si>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</si>
  <si>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</si>
  <si>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</si>
  <si>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</si>
  <si>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</si>
  <si>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Уплата налога на имущество организаций и земельного налога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</si>
  <si>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</si>
  <si>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</si>
  <si>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</si>
  <si>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</si>
  <si>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</si>
  <si>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</si>
  <si>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</si>
  <si>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</si>
  <si>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</si>
  <si>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</si>
  <si>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</si>
  <si>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Уплата иных платежей</t>
  </si>
  <si>
    <t>Увеличение прочих остатков денежных средств  бюджетов сельских поселений</t>
  </si>
  <si>
    <t>из них:</t>
  </si>
  <si>
    <t>в том числе:</t>
  </si>
  <si>
    <t xml:space="preserve">ИСТОЧНИКИ ФИНАНСИРОВАНИЯ ДЕФИЦИТА  БЮДЖЕТА ПОСЕЛЕНИЯ, ВСЕГО                                               </t>
  </si>
  <si>
    <t>Источники внутреннего финансирования бюджета поселения</t>
  </si>
  <si>
    <t>000</t>
  </si>
  <si>
    <t>(приложение № 5)</t>
  </si>
  <si>
    <t>(приложение 7)</t>
  </si>
  <si>
    <t>Администрация сельского поселения Артюшинское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</si>
  <si>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</si>
  <si>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</si>
  <si>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</t>
  </si>
  <si>
    <t>00000</t>
  </si>
  <si>
    <t>00180</t>
  </si>
  <si>
    <t>Фонд оплаты труда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</si>
  <si>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</si>
  <si>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</si>
  <si>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>Уплата прочих налогов, сборов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</si>
  <si>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</si>
  <si>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72140</t>
  </si>
  <si>
    <t>51180</t>
  </si>
  <si>
    <t>Прочая закупка товаров, работ и услуг для государственных (муниципальных) нужд</t>
  </si>
  <si>
    <t>S2270</t>
  </si>
  <si>
    <t xml:space="preserve">Утвержены 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</si>
  <si>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</si>
  <si>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</si>
  <si>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</si>
  <si>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</si>
  <si>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1 16 00000 00 0000 000</t>
  </si>
  <si>
    <t>ШТРАФЫ, САНКЦИИ, ВОЗМЕЩЕНИЕ УЩЕРБА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</si>
  <si>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</si>
  <si>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</si>
  <si>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</si>
  <si>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</si>
  <si>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Сельское хозяйство и рыболовство</t>
  </si>
  <si>
    <t>Обеспечение деятельности органов местного самоуправления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</si>
  <si>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</si>
  <si>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</si>
  <si>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</si>
  <si>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</si>
  <si>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</si>
  <si>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</si>
  <si>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</si>
  <si>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</si>
  <si>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</si>
  <si>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</si>
  <si>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</si>
  <si>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</si>
  <si>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</si>
  <si>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</si>
  <si>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</si>
  <si>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</si>
  <si>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</si>
  <si>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</si>
  <si>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Фонд оплаты труда 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</si>
  <si>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</si>
  <si>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</si>
  <si>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</si>
  <si>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</si>
  <si>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</si>
  <si>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</si>
  <si>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</si>
  <si>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S1090</t>
  </si>
  <si>
    <t>23020</t>
  </si>
  <si>
    <t>Расходы на организацию и содержание мест захоронения</t>
  </si>
  <si>
    <t>23030</t>
  </si>
  <si>
    <t>23050</t>
  </si>
  <si>
    <t>Субсидия на реализацию проекта "Народный бюджет"</t>
  </si>
  <si>
    <t>72270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</si>
  <si>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</si>
  <si>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</si>
  <si>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83010</t>
  </si>
  <si>
    <t xml:space="preserve">Социальные выплаты гражданам, кроме публичных
нормативных социальных выплат
</t>
  </si>
  <si>
    <t>Утверждены</t>
  </si>
  <si>
    <t xml:space="preserve">Источники внутреннего финансирования дефицита бюджета сельского поселения Артюшинское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2018 год 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</si>
  <si>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</si>
  <si>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для осуществления полномочий по определению стоимости услуг, предоставляемых согласно гарантированному перечню услуг по погребению</t>
  </si>
  <si>
    <t xml:space="preserve">Межбюджетные трансферты, передаваемые на 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
</t>
  </si>
  <si>
    <t>8</t>
  </si>
  <si>
    <t>01</t>
  </si>
  <si>
    <t>02</t>
  </si>
  <si>
    <t>Расходы на выплаты персоналу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</si>
  <si>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 ) органов </t>
  </si>
  <si>
    <t>04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</si>
  <si>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</si>
  <si>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в сфере информационно-коммуникационных технологий</t>
  </si>
  <si>
    <t>Муниципальная   программа «Развитие территории сельского поселения Артюшинское на 2018 – 2020 годы»</t>
  </si>
  <si>
    <t>22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</si>
  <si>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</si>
  <si>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</si>
  <si>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</si>
  <si>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</si>
  <si>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</si>
  <si>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</si>
  <si>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</si>
  <si>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90260</t>
  </si>
  <si>
    <t xml:space="preserve"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</si>
  <si>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>94</t>
  </si>
  <si>
    <t>Иные закупки товаров, работ и услуг для обеспечения государственных (муниципальных) нужд</t>
  </si>
  <si>
    <t>Выполнение других обязательств государства</t>
  </si>
  <si>
    <t>20520</t>
  </si>
  <si>
    <t>10</t>
  </si>
  <si>
    <t>Основное мероприятие, направленное на обеспечение мер пожарной безопасности</t>
  </si>
  <si>
    <t>Обеспечение мер пожарной безопасности</t>
  </si>
  <si>
    <t>05</t>
  </si>
  <si>
    <t>Расходы на содержание муниципального жилищного фонда</t>
  </si>
  <si>
    <t>20010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</si>
  <si>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</si>
  <si>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</si>
  <si>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Мероприятия по благоустройству поселения</t>
  </si>
  <si>
    <t>07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</si>
  <si>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</si>
  <si>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 xml:space="preserve">Другие вопросы в области культуры, кинематографии
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</si>
  <si>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</si>
  <si>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</si>
  <si>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</si>
  <si>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</si>
  <si>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</si>
  <si>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>20600</t>
  </si>
  <si>
    <t>ИТОГО РАСХОДОВ</t>
  </si>
  <si>
    <t>Условно утверждаемые расходы</t>
  </si>
  <si>
    <t xml:space="preserve">Наименование </t>
  </si>
  <si>
    <t xml:space="preserve">Основное мероприятие, направленное на содержание муниципальных дорог  общего пользования </t>
  </si>
  <si>
    <t>09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</si>
  <si>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</si>
  <si>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</si>
  <si>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В %% к прошлому году</t>
  </si>
  <si>
    <t>ДОХОДЫ</t>
  </si>
  <si>
    <t>по разделам, подразделам,  классификации расходов бюджета</t>
  </si>
  <si>
    <t xml:space="preserve">Расходы бюджета поселения за 2018 год по разделам, подразделам, целевым статьям и видам расходов в ведомственной структуре расходов  </t>
  </si>
  <si>
    <t>РАСХОДЫ</t>
  </si>
  <si>
    <t>муниципальной программы «Развитие территории сельского поселения Артюшинское на 2018 – 2020 годы»</t>
  </si>
  <si>
    <t>(приложение № 4)</t>
  </si>
  <si>
    <t>(приложение 6)</t>
  </si>
  <si>
    <t>бюджета поселения за 2019 год по кодам классификации доходов бюджета поселения (по кодам видов доходов, подвидов доходов, классификации операций сектора государственного управления)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</si>
  <si>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</si>
  <si>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</si>
  <si>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</si>
  <si>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 </t>
  </si>
  <si>
    <t>СУБВЕНЦИИ ОТ БЮДЖЕТОВ БЮДЖЕТНОЙ СИСТЕМЫ</t>
  </si>
  <si>
    <t>ИНЫЕ МЕЖБЮДЖЕТНЫЕ ТРАНСФЕРТЫ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</si>
  <si>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</si>
  <si>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</si>
  <si>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</si>
  <si>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</t>
  </si>
  <si>
    <t>2 07 05020 10 0000  150</t>
  </si>
  <si>
    <t>2 02 04014 10 0000 150</t>
  </si>
  <si>
    <t>2 02 03024 10 0000 150</t>
  </si>
  <si>
    <t>2 02 03015 10 0000 150</t>
  </si>
  <si>
    <t>2 02 29999 10 0000 150</t>
  </si>
  <si>
    <t>2 02 01003 10 0000 150</t>
  </si>
  <si>
    <t>2 02 01001 10 0000 150</t>
  </si>
  <si>
    <t xml:space="preserve">Расходы бюджета поселения за 2019 год   </t>
  </si>
  <si>
    <t xml:space="preserve">Источники внутреннего финансирования дефицита бюджета поселения на 2019 год </t>
  </si>
  <si>
    <t>Код доходов бюджетной класификации</t>
  </si>
  <si>
    <t>Средства, передаваемые районному бюджету из бюджета поселения на осуществление части полномочий по решению вопросов местного значения в соответствии с заключенными соглашениями на 2019 год</t>
  </si>
  <si>
    <t>Средства,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2019 год</t>
  </si>
  <si>
    <t>межбюджетный трансферт, выделенный на 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</si>
  <si>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>межбюджетный трансферт, выделенный на реализацию мероприятий по строительству объектов инженерной инфраструктуры</t>
  </si>
  <si>
    <t>в 1,5 раза</t>
  </si>
  <si>
    <t>в 1,3 раза</t>
  </si>
  <si>
    <t>в 2,0 раза</t>
  </si>
  <si>
    <t>Сумма    (тыс.руб.)</t>
  </si>
  <si>
    <t>2021 год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</si>
  <si>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</si>
  <si>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</si>
  <si>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</si>
  <si>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Единая субвенция бюджетам муниципальных образований области</t>
  </si>
  <si>
    <t>72310</t>
  </si>
  <si>
    <t>Расходы на строительство объектов инженерной инфраструктуры</t>
  </si>
  <si>
    <t>20130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</si>
  <si>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</si>
  <si>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</si>
  <si>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мероприятие, направленное на 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</si>
  <si>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>08</t>
  </si>
  <si>
    <t>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</si>
  <si>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>20120</t>
  </si>
  <si>
    <t>S1600</t>
  </si>
  <si>
    <t>Основное мероприятие, направленное на реализацию мероприятий по строительству объектов инженерной инфраструктуры</t>
  </si>
  <si>
    <t>Реализация мероприятий по строительству объектов инженерной инфраструктуры</t>
  </si>
  <si>
    <t>Муниципальная   программа «Развитие территории сельского поселения Артюшинское на 2021 – 2025 годы»</t>
  </si>
  <si>
    <t>40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</si>
  <si>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</si>
  <si>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</si>
  <si>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Организация уличного освещения</t>
  </si>
  <si>
    <t>Обустройство систем уличного освещения</t>
  </si>
  <si>
    <t>S3350</t>
  </si>
  <si>
    <t>Реализация мероприятий проекта "Народный бюджет"</t>
  </si>
  <si>
    <t>".</t>
  </si>
  <si>
    <t>Расходы на  содержание муниципального жилищного фонда</t>
  </si>
  <si>
    <t>от 30.04.2020 № 9</t>
  </si>
  <si>
    <t>от 30.04.2020 №  9</t>
  </si>
  <si>
    <t>от  30.04.2020 №  9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</si>
</sst>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"/>
    <numFmt numFmtId="175" formatCode="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4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Times New Roman"/>
      <family val="1"/>
    </font>
    <font>
      <b/>
      <i/>
      <sz val="12"/>
      <color indexed="12"/>
      <name val="Arial"/>
      <family val="2"/>
    </font>
    <font>
      <i/>
      <sz val="12"/>
      <name val="Times New Roman"/>
      <family val="1"/>
    </font>
    <font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3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30"/>
      <name val="Arial"/>
      <family val="2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2"/>
      <name val="Calibri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Arial Cyr"/>
      <family val="2"/>
    </font>
    <font>
      <b/>
      <sz val="14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80" fillId="0" borderId="7" applyNumberFormat="0" applyFill="0" applyAlignment="0" applyProtection="0"/>
    <xf numFmtId="0" fontId="81" fillId="35" borderId="8" applyNumberFormat="0" applyAlignment="0" applyProtection="0"/>
    <xf numFmtId="0" fontId="82" fillId="0" borderId="0" applyNumberFormat="0" applyFill="0" applyBorder="0" applyAlignment="0" applyProtection="0"/>
    <xf numFmtId="0" fontId="83" fillId="3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84" fillId="0" borderId="0" applyNumberFormat="0" applyFill="0" applyBorder="0" applyAlignment="0" applyProtection="0"/>
    <xf numFmtId="0" fontId="85" fillId="37" borderId="0" applyNumberFormat="0" applyBorder="0" applyAlignment="0" applyProtection="0"/>
    <xf numFmtId="0" fontId="86" fillId="0" borderId="0" applyNumberFormat="0" applyFill="0" applyBorder="0" applyAlignment="0" applyProtection="0"/>
    <xf numFmtId="0" fontId="71" fillId="38" borderId="10" applyNumberFormat="0" applyFont="0" applyAlignment="0" applyProtection="0"/>
    <xf numFmtId="9" fontId="71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87" fillId="0" borderId="11" applyNumberFormat="0" applyFill="0" applyAlignment="0" applyProtection="0"/>
    <xf numFmtId="0" fontId="88" fillId="0" borderId="0" applyNumberFormat="0" applyFill="0" applyBorder="0" applyAlignment="0" applyProtection="0"/>
    <xf numFmtId="171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0" fontId="89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438">
    <xf numFmtId="0" fontId="0" fillId="0" borderId="0" xfId="0" applyAlignment="1">
      <alignment/>
    </xf>
    <xf numFmtId="0" fontId="0" fillId="0" borderId="0" xfId="0" applyBorder="1" applyAlignment="1">
      <alignment/>
    </xf>
    <xf numFmtId="0" fontId="90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92" fillId="0" borderId="0" xfId="0" applyFont="1" applyAlignment="1">
      <alignment horizontal="right"/>
    </xf>
    <xf numFmtId="0" fontId="93" fillId="0" borderId="0" xfId="0" applyFont="1" applyAlignment="1">
      <alignment wrapText="1"/>
    </xf>
    <xf numFmtId="0" fontId="0" fillId="0" borderId="0" xfId="0" applyAlignment="1">
      <alignment wrapText="1"/>
    </xf>
    <xf numFmtId="0" fontId="91" fillId="0" borderId="12" xfId="0" applyFont="1" applyBorder="1" applyAlignment="1">
      <alignment vertical="center" wrapText="1"/>
    </xf>
    <xf numFmtId="173" fontId="94" fillId="0" borderId="12" xfId="0" applyNumberFormat="1" applyFont="1" applyBorder="1" applyAlignment="1">
      <alignment horizontal="center" vertical="center" wrapText="1"/>
    </xf>
    <xf numFmtId="173" fontId="95" fillId="0" borderId="12" xfId="0" applyNumberFormat="1" applyFont="1" applyBorder="1" applyAlignment="1">
      <alignment horizontal="center" vertical="center" wrapText="1"/>
    </xf>
    <xf numFmtId="173" fontId="95" fillId="41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172" fontId="94" fillId="0" borderId="0" xfId="0" applyNumberFormat="1" applyFont="1" applyBorder="1" applyAlignment="1">
      <alignment horizontal="center" vertical="center" wrapText="1"/>
    </xf>
    <xf numFmtId="0" fontId="95" fillId="41" borderId="12" xfId="0" applyFont="1" applyFill="1" applyBorder="1" applyAlignment="1">
      <alignment horizontal="left" vertical="center" wrapText="1"/>
    </xf>
    <xf numFmtId="0" fontId="95" fillId="41" borderId="12" xfId="0" applyFont="1" applyFill="1" applyBorder="1" applyAlignment="1">
      <alignment horizontal="center" vertical="center" wrapText="1"/>
    </xf>
    <xf numFmtId="172" fontId="95" fillId="0" borderId="0" xfId="0" applyNumberFormat="1" applyFont="1" applyBorder="1" applyAlignment="1">
      <alignment horizontal="center" vertical="center" wrapText="1"/>
    </xf>
    <xf numFmtId="173" fontId="94" fillId="41" borderId="12" xfId="0" applyNumberFormat="1" applyFont="1" applyFill="1" applyBorder="1" applyAlignment="1">
      <alignment horizontal="center" vertical="center" wrapText="1"/>
    </xf>
    <xf numFmtId="0" fontId="94" fillId="41" borderId="12" xfId="0" applyFont="1" applyFill="1" applyBorder="1" applyAlignment="1">
      <alignment horizontal="left" vertical="center" wrapText="1"/>
    </xf>
    <xf numFmtId="0" fontId="94" fillId="41" borderId="12" xfId="0" applyFont="1" applyFill="1" applyBorder="1" applyAlignment="1">
      <alignment horizontal="center" vertical="center" wrapText="1"/>
    </xf>
    <xf numFmtId="0" fontId="96" fillId="41" borderId="0" xfId="0" applyFont="1" applyFill="1" applyAlignment="1">
      <alignment/>
    </xf>
    <xf numFmtId="172" fontId="95" fillId="41" borderId="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8" fillId="41" borderId="0" xfId="0" applyFont="1" applyFill="1" applyAlignment="1">
      <alignment/>
    </xf>
    <xf numFmtId="172" fontId="94" fillId="41" borderId="0" xfId="0" applyNumberFormat="1" applyFont="1" applyFill="1" applyBorder="1" applyAlignment="1">
      <alignment horizontal="center" vertical="center" wrapText="1"/>
    </xf>
    <xf numFmtId="0" fontId="90" fillId="41" borderId="12" xfId="0" applyFont="1" applyFill="1" applyBorder="1" applyAlignment="1">
      <alignment horizontal="left" vertical="center" wrapText="1"/>
    </xf>
    <xf numFmtId="0" fontId="90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95" fillId="41" borderId="12" xfId="0" applyNumberFormat="1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/>
    </xf>
    <xf numFmtId="172" fontId="94" fillId="0" borderId="0" xfId="0" applyNumberFormat="1" applyFont="1" applyBorder="1" applyAlignment="1">
      <alignment horizontal="center" vertical="top" wrapText="1"/>
    </xf>
    <xf numFmtId="173" fontId="94" fillId="41" borderId="12" xfId="0" applyNumberFormat="1" applyFont="1" applyFill="1" applyBorder="1" applyAlignment="1">
      <alignment horizontal="center" vertical="top" wrapText="1"/>
    </xf>
    <xf numFmtId="0" fontId="94" fillId="0" borderId="12" xfId="0" applyFont="1" applyBorder="1" applyAlignment="1">
      <alignment horizontal="left" vertical="top" wrapText="1"/>
    </xf>
    <xf numFmtId="0" fontId="9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94" fillId="0" borderId="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7" fillId="0" borderId="0" xfId="66" applyFont="1">
      <alignment/>
      <protection/>
    </xf>
    <xf numFmtId="172" fontId="7" fillId="0" borderId="0" xfId="66" applyNumberFormat="1" applyFont="1">
      <alignment/>
      <protection/>
    </xf>
    <xf numFmtId="0" fontId="8" fillId="0" borderId="12" xfId="66" applyNumberFormat="1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wrapText="1"/>
      <protection/>
    </xf>
    <xf numFmtId="172" fontId="8" fillId="0" borderId="12" xfId="66" applyNumberFormat="1" applyFont="1" applyBorder="1" applyAlignment="1">
      <alignment horizontal="center" vertical="center" wrapText="1"/>
      <protection/>
    </xf>
    <xf numFmtId="0" fontId="13" fillId="0" borderId="0" xfId="66" applyFont="1">
      <alignment/>
      <protection/>
    </xf>
    <xf numFmtId="0" fontId="13" fillId="0" borderId="0" xfId="66" applyFont="1" applyFill="1" applyBorder="1" applyAlignment="1">
      <alignment/>
      <protection/>
    </xf>
    <xf numFmtId="0" fontId="5" fillId="0" borderId="0" xfId="66">
      <alignment/>
      <protection/>
    </xf>
    <xf numFmtId="0" fontId="96" fillId="0" borderId="0" xfId="66" applyFont="1">
      <alignment/>
      <protection/>
    </xf>
    <xf numFmtId="0" fontId="5" fillId="0" borderId="0" xfId="66" applyAlignment="1">
      <alignment/>
      <protection/>
    </xf>
    <xf numFmtId="0" fontId="95" fillId="0" borderId="0" xfId="66" applyFont="1">
      <alignment/>
      <protection/>
    </xf>
    <xf numFmtId="0" fontId="14" fillId="41" borderId="12" xfId="66" applyFont="1" applyFill="1" applyBorder="1" applyAlignment="1">
      <alignment horizontal="left" vertical="top" wrapText="1"/>
      <protection/>
    </xf>
    <xf numFmtId="0" fontId="12" fillId="41" borderId="12" xfId="66" applyFont="1" applyFill="1" applyBorder="1" applyAlignment="1">
      <alignment horizontal="left" vertical="top" wrapText="1"/>
      <protection/>
    </xf>
    <xf numFmtId="0" fontId="13" fillId="0" borderId="0" xfId="66" applyFont="1" applyAlignment="1">
      <alignment/>
      <protection/>
    </xf>
    <xf numFmtId="0" fontId="9" fillId="0" borderId="0" xfId="66" applyFont="1" applyFill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13" fillId="0" borderId="0" xfId="66" applyFont="1" applyFill="1" applyAlignment="1">
      <alignment/>
      <protection/>
    </xf>
    <xf numFmtId="0" fontId="71" fillId="0" borderId="0" xfId="71">
      <alignment/>
      <protection/>
    </xf>
    <xf numFmtId="0" fontId="99" fillId="0" borderId="12" xfId="71" applyFont="1" applyBorder="1" applyAlignment="1">
      <alignment horizontal="center" vertical="center" wrapText="1"/>
      <protection/>
    </xf>
    <xf numFmtId="173" fontId="100" fillId="0" borderId="12" xfId="71" applyNumberFormat="1" applyFont="1" applyBorder="1" applyAlignment="1">
      <alignment horizontal="center" vertical="center" wrapText="1"/>
      <protection/>
    </xf>
    <xf numFmtId="0" fontId="100" fillId="0" borderId="12" xfId="71" applyFont="1" applyBorder="1" applyAlignment="1">
      <alignment horizontal="left" vertical="center" wrapText="1"/>
      <protection/>
    </xf>
    <xf numFmtId="0" fontId="95" fillId="0" borderId="0" xfId="66" applyFont="1" applyAlignment="1">
      <alignment wrapText="1"/>
      <protection/>
    </xf>
    <xf numFmtId="0" fontId="95" fillId="0" borderId="0" xfId="66" applyFont="1" applyAlignment="1">
      <alignment horizontal="right"/>
      <protection/>
    </xf>
    <xf numFmtId="173" fontId="99" fillId="0" borderId="12" xfId="71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5" fillId="0" borderId="0" xfId="66" applyFont="1" applyAlignment="1">
      <alignment wrapText="1"/>
      <protection/>
    </xf>
    <xf numFmtId="49" fontId="94" fillId="0" borderId="12" xfId="0" applyNumberFormat="1" applyFont="1" applyBorder="1" applyAlignment="1">
      <alignment horizontal="center" vertical="center"/>
    </xf>
    <xf numFmtId="49" fontId="95" fillId="0" borderId="12" xfId="0" applyNumberFormat="1" applyFont="1" applyBorder="1" applyAlignment="1">
      <alignment horizontal="center" vertical="center"/>
    </xf>
    <xf numFmtId="49" fontId="95" fillId="41" borderId="12" xfId="0" applyNumberFormat="1" applyFont="1" applyFill="1" applyBorder="1" applyAlignment="1">
      <alignment horizontal="center" vertical="center"/>
    </xf>
    <xf numFmtId="49" fontId="94" fillId="41" borderId="12" xfId="0" applyNumberFormat="1" applyFont="1" applyFill="1" applyBorder="1" applyAlignment="1">
      <alignment horizontal="center" vertical="center"/>
    </xf>
    <xf numFmtId="0" fontId="5" fillId="41" borderId="0" xfId="66" applyFill="1">
      <alignment/>
      <protection/>
    </xf>
    <xf numFmtId="0" fontId="14" fillId="41" borderId="12" xfId="66" applyFont="1" applyFill="1" applyBorder="1" applyAlignment="1">
      <alignment horizontal="center" vertical="center"/>
      <protection/>
    </xf>
    <xf numFmtId="174" fontId="12" fillId="41" borderId="12" xfId="66" applyNumberFormat="1" applyFont="1" applyFill="1" applyBorder="1" applyAlignment="1" applyProtection="1">
      <alignment horizontal="center" vertical="center"/>
      <protection hidden="1"/>
    </xf>
    <xf numFmtId="49" fontId="12" fillId="41" borderId="12" xfId="66" applyNumberFormat="1" applyFont="1" applyFill="1" applyBorder="1" applyAlignment="1" applyProtection="1">
      <alignment horizontal="center" vertical="center"/>
      <protection hidden="1"/>
    </xf>
    <xf numFmtId="174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left" wrapText="1"/>
      <protection/>
    </xf>
    <xf numFmtId="0" fontId="12" fillId="41" borderId="12" xfId="66" applyFont="1" applyFill="1" applyBorder="1" applyAlignment="1">
      <alignment horizontal="left" wrapText="1"/>
      <protection/>
    </xf>
    <xf numFmtId="0" fontId="13" fillId="41" borderId="0" xfId="66" applyFont="1" applyFill="1">
      <alignment/>
      <protection/>
    </xf>
    <xf numFmtId="0" fontId="14" fillId="41" borderId="12" xfId="74" applyFont="1" applyFill="1" applyBorder="1" applyAlignment="1">
      <alignment horizontal="left" wrapText="1"/>
      <protection/>
    </xf>
    <xf numFmtId="0" fontId="95" fillId="41" borderId="13" xfId="0" applyFont="1" applyFill="1" applyBorder="1" applyAlignment="1">
      <alignment horizontal="center" vertical="center" wrapText="1"/>
    </xf>
    <xf numFmtId="0" fontId="95" fillId="41" borderId="13" xfId="0" applyFont="1" applyFill="1" applyBorder="1" applyAlignment="1">
      <alignment horizontal="left" vertical="center" wrapText="1"/>
    </xf>
    <xf numFmtId="0" fontId="94" fillId="41" borderId="13" xfId="0" applyFont="1" applyFill="1" applyBorder="1" applyAlignment="1">
      <alignment horizontal="left" vertical="center" wrapText="1"/>
    </xf>
    <xf numFmtId="0" fontId="94" fillId="41" borderId="13" xfId="0" applyFont="1" applyFill="1" applyBorder="1" applyAlignment="1">
      <alignment horizontal="center" vertical="center" wrapText="1"/>
    </xf>
    <xf numFmtId="0" fontId="9" fillId="41" borderId="12" xfId="76" applyFont="1" applyFill="1" applyBorder="1" applyAlignment="1">
      <alignment horizontal="center" vertical="center"/>
      <protection/>
    </xf>
    <xf numFmtId="0" fontId="9" fillId="41" borderId="12" xfId="67" applyFont="1" applyFill="1" applyBorder="1" applyAlignment="1">
      <alignment horizontal="left" vertical="top" wrapText="1"/>
      <protection/>
    </xf>
    <xf numFmtId="49" fontId="95" fillId="41" borderId="14" xfId="0" applyNumberFormat="1" applyFont="1" applyFill="1" applyBorder="1" applyAlignment="1">
      <alignment horizontal="center" vertical="center"/>
    </xf>
    <xf numFmtId="173" fontId="95" fillId="0" borderId="14" xfId="0" applyNumberFormat="1" applyFont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justify" vertical="center" wrapText="1"/>
    </xf>
    <xf numFmtId="0" fontId="15" fillId="0" borderId="0" xfId="66" applyFont="1" applyBorder="1" applyAlignment="1">
      <alignment horizontal="center" vertical="center"/>
      <protection/>
    </xf>
    <xf numFmtId="173" fontId="12" fillId="41" borderId="12" xfId="66" applyNumberFormat="1" applyFont="1" applyFill="1" applyBorder="1" applyAlignment="1">
      <alignment horizontal="center" vertical="center" wrapText="1"/>
      <protection/>
    </xf>
    <xf numFmtId="173" fontId="14" fillId="41" borderId="12" xfId="66" applyNumberFormat="1" applyFont="1" applyFill="1" applyBorder="1" applyAlignment="1">
      <alignment horizontal="center" vertical="center" wrapText="1"/>
      <protection/>
    </xf>
    <xf numFmtId="0" fontId="14" fillId="41" borderId="12" xfId="66" applyFont="1" applyFill="1" applyBorder="1" applyAlignment="1">
      <alignment horizontal="justify" vertical="top" wrapText="1"/>
      <protection/>
    </xf>
    <xf numFmtId="0" fontId="12" fillId="0" borderId="12" xfId="66" applyFont="1" applyBorder="1" applyAlignment="1">
      <alignment horizontal="left" wrapText="1"/>
      <protection/>
    </xf>
    <xf numFmtId="0" fontId="14" fillId="0" borderId="12" xfId="66" applyFont="1" applyBorder="1" applyAlignment="1">
      <alignment horizontal="left" wrapText="1"/>
      <protection/>
    </xf>
    <xf numFmtId="0" fontId="12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horizontal="center" vertical="center" wrapText="1"/>
      <protection/>
    </xf>
    <xf numFmtId="172" fontId="7" fillId="41" borderId="0" xfId="66" applyNumberFormat="1" applyFont="1" applyFill="1" applyAlignment="1">
      <alignment horizontal="right"/>
      <protection/>
    </xf>
    <xf numFmtId="0" fontId="14" fillId="41" borderId="12" xfId="66" applyFont="1" applyFill="1" applyBorder="1" applyAlignment="1">
      <alignment horizontal="left" vertical="center" wrapText="1"/>
      <protection/>
    </xf>
    <xf numFmtId="172" fontId="14" fillId="0" borderId="12" xfId="66" applyNumberFormat="1" applyFont="1" applyBorder="1" applyAlignment="1">
      <alignment horizontal="center" vertical="center"/>
      <protection/>
    </xf>
    <xf numFmtId="172" fontId="12" fillId="0" borderId="12" xfId="66" applyNumberFormat="1" applyFont="1" applyBorder="1" applyAlignment="1">
      <alignment horizontal="center" vertical="center"/>
      <protection/>
    </xf>
    <xf numFmtId="172" fontId="95" fillId="0" borderId="12" xfId="0" applyNumberFormat="1" applyFont="1" applyBorder="1" applyAlignment="1">
      <alignment horizontal="center" vertical="center"/>
    </xf>
    <xf numFmtId="173" fontId="12" fillId="0" borderId="12" xfId="66" applyNumberFormat="1" applyFont="1" applyBorder="1" applyAlignment="1">
      <alignment horizontal="center" vertical="center"/>
      <protection/>
    </xf>
    <xf numFmtId="0" fontId="9" fillId="0" borderId="0" xfId="76" applyFont="1" applyFill="1" applyAlignment="1">
      <alignment/>
      <protection/>
    </xf>
    <xf numFmtId="0" fontId="5" fillId="43" borderId="0" xfId="66" applyFill="1" applyAlignment="1">
      <alignment vertical="center"/>
      <protection/>
    </xf>
    <xf numFmtId="0" fontId="10" fillId="43" borderId="0" xfId="66" applyFont="1" applyFill="1">
      <alignment/>
      <protection/>
    </xf>
    <xf numFmtId="0" fontId="10" fillId="44" borderId="0" xfId="66" applyFont="1" applyFill="1">
      <alignment/>
      <protection/>
    </xf>
    <xf numFmtId="0" fontId="5" fillId="44" borderId="0" xfId="66" applyFill="1">
      <alignment/>
      <protection/>
    </xf>
    <xf numFmtId="0" fontId="5" fillId="33" borderId="0" xfId="66" applyFill="1">
      <alignment/>
      <protection/>
    </xf>
    <xf numFmtId="0" fontId="21" fillId="44" borderId="0" xfId="66" applyFont="1" applyFill="1">
      <alignment/>
      <protection/>
    </xf>
    <xf numFmtId="0" fontId="24" fillId="44" borderId="0" xfId="66" applyFont="1" applyFill="1">
      <alignment/>
      <protection/>
    </xf>
    <xf numFmtId="0" fontId="21" fillId="43" borderId="0" xfId="66" applyFont="1" applyFill="1">
      <alignment/>
      <protection/>
    </xf>
    <xf numFmtId="0" fontId="28" fillId="43" borderId="12" xfId="66" applyFont="1" applyFill="1" applyBorder="1" applyAlignment="1">
      <alignment horizontal="left" vertical="top" wrapText="1"/>
      <protection/>
    </xf>
    <xf numFmtId="49" fontId="28" fillId="43" borderId="12" xfId="66" applyNumberFormat="1" applyFont="1" applyFill="1" applyBorder="1" applyAlignment="1" applyProtection="1">
      <alignment horizontal="center" vertical="center"/>
      <protection hidden="1"/>
    </xf>
    <xf numFmtId="0" fontId="17" fillId="44" borderId="0" xfId="66" applyFont="1" applyFill="1">
      <alignment/>
      <protection/>
    </xf>
    <xf numFmtId="0" fontId="17" fillId="43" borderId="0" xfId="66" applyFont="1" applyFill="1">
      <alignment/>
      <protection/>
    </xf>
    <xf numFmtId="0" fontId="18" fillId="44" borderId="0" xfId="66" applyFont="1" applyFill="1">
      <alignment/>
      <protection/>
    </xf>
    <xf numFmtId="0" fontId="18" fillId="43" borderId="0" xfId="66" applyFont="1" applyFill="1">
      <alignment/>
      <protection/>
    </xf>
    <xf numFmtId="0" fontId="17" fillId="33" borderId="0" xfId="66" applyFont="1" applyFill="1">
      <alignment/>
      <protection/>
    </xf>
    <xf numFmtId="0" fontId="19" fillId="33" borderId="0" xfId="66" applyFont="1" applyFill="1">
      <alignment/>
      <protection/>
    </xf>
    <xf numFmtId="0" fontId="5" fillId="44" borderId="0" xfId="66" applyFill="1" applyAlignment="1">
      <alignment vertical="center"/>
      <protection/>
    </xf>
    <xf numFmtId="0" fontId="19" fillId="44" borderId="0" xfId="66" applyFont="1" applyFill="1">
      <alignment/>
      <protection/>
    </xf>
    <xf numFmtId="0" fontId="30" fillId="44" borderId="0" xfId="66" applyFont="1" applyFill="1">
      <alignment/>
      <protection/>
    </xf>
    <xf numFmtId="174" fontId="28" fillId="43" borderId="12" xfId="66" applyNumberFormat="1" applyFont="1" applyFill="1" applyBorder="1" applyAlignment="1" applyProtection="1">
      <alignment horizontal="center" vertical="center"/>
      <protection hidden="1"/>
    </xf>
    <xf numFmtId="0" fontId="19" fillId="43" borderId="0" xfId="66" applyFont="1" applyFill="1">
      <alignment/>
      <protection/>
    </xf>
    <xf numFmtId="0" fontId="19" fillId="45" borderId="0" xfId="66" applyFont="1" applyFill="1">
      <alignment/>
      <protection/>
    </xf>
    <xf numFmtId="0" fontId="5" fillId="45" borderId="0" xfId="66" applyFont="1" applyFill="1">
      <alignment/>
      <protection/>
    </xf>
    <xf numFmtId="0" fontId="32" fillId="44" borderId="0" xfId="66" applyFont="1" applyFill="1">
      <alignment/>
      <protection/>
    </xf>
    <xf numFmtId="0" fontId="28" fillId="43" borderId="12" xfId="66" applyFont="1" applyFill="1" applyBorder="1" applyAlignment="1">
      <alignment horizontal="left" vertical="center" wrapText="1"/>
      <protection/>
    </xf>
    <xf numFmtId="0" fontId="33" fillId="44" borderId="0" xfId="66" applyFont="1" applyFill="1">
      <alignment/>
      <protection/>
    </xf>
    <xf numFmtId="0" fontId="16" fillId="44" borderId="0" xfId="66" applyFont="1" applyFill="1">
      <alignment/>
      <protection/>
    </xf>
    <xf numFmtId="0" fontId="34" fillId="44" borderId="0" xfId="66" applyFont="1" applyFill="1">
      <alignment/>
      <protection/>
    </xf>
    <xf numFmtId="0" fontId="12" fillId="43" borderId="12" xfId="66" applyFont="1" applyFill="1" applyBorder="1" applyAlignment="1">
      <alignment horizontal="justify" vertical="center" wrapText="1"/>
      <protection/>
    </xf>
    <xf numFmtId="0" fontId="5" fillId="0" borderId="0" xfId="66" applyAlignment="1">
      <alignment horizontal="right"/>
      <protection/>
    </xf>
    <xf numFmtId="0" fontId="7" fillId="41" borderId="0" xfId="66" applyFont="1" applyFill="1">
      <alignment/>
      <protection/>
    </xf>
    <xf numFmtId="0" fontId="7" fillId="41" borderId="0" xfId="66" applyFont="1" applyFill="1" applyAlignment="1">
      <alignment horizontal="center" vertical="center"/>
      <protection/>
    </xf>
    <xf numFmtId="172" fontId="7" fillId="41" borderId="0" xfId="66" applyNumberFormat="1" applyFont="1" applyFill="1">
      <alignment/>
      <protection/>
    </xf>
    <xf numFmtId="0" fontId="13" fillId="41" borderId="0" xfId="66" applyFont="1" applyFill="1" applyAlignment="1">
      <alignment horizontal="center" vertical="center"/>
      <protection/>
    </xf>
    <xf numFmtId="0" fontId="13" fillId="41" borderId="0" xfId="66" applyNumberFormat="1" applyFont="1" applyFill="1" applyAlignment="1" applyProtection="1">
      <alignment horizontal="center" vertical="center" wrapText="1"/>
      <protection hidden="1"/>
    </xf>
    <xf numFmtId="0" fontId="71" fillId="0" borderId="0" xfId="72">
      <alignment/>
      <protection/>
    </xf>
    <xf numFmtId="49" fontId="35" fillId="0" borderId="0" xfId="72" applyNumberFormat="1" applyFont="1" applyAlignment="1">
      <alignment horizontal="center" vertical="center"/>
      <protection/>
    </xf>
    <xf numFmtId="0" fontId="15" fillId="41" borderId="0" xfId="66" applyFont="1" applyFill="1" applyBorder="1" applyAlignment="1">
      <alignment horizontal="center" vertical="center"/>
      <protection/>
    </xf>
    <xf numFmtId="0" fontId="14" fillId="41" borderId="12" xfId="66" applyFont="1" applyFill="1" applyBorder="1" applyAlignment="1">
      <alignment horizontal="center" wrapText="1"/>
      <protection/>
    </xf>
    <xf numFmtId="0" fontId="14" fillId="41" borderId="12" xfId="66" applyFont="1" applyFill="1" applyBorder="1" applyAlignment="1">
      <alignment horizontal="center" vertical="center" wrapText="1"/>
      <protection/>
    </xf>
    <xf numFmtId="0" fontId="36" fillId="41" borderId="12" xfId="72" applyFont="1" applyFill="1" applyBorder="1" applyAlignment="1">
      <alignment horizontal="left" wrapText="1"/>
      <protection/>
    </xf>
    <xf numFmtId="49" fontId="36" fillId="41" borderId="12" xfId="72" applyNumberFormat="1" applyFont="1" applyFill="1" applyBorder="1" applyAlignment="1">
      <alignment horizontal="center" vertical="center" wrapText="1"/>
      <protection/>
    </xf>
    <xf numFmtId="49" fontId="12" fillId="41" borderId="12" xfId="66" applyNumberFormat="1" applyFont="1" applyFill="1" applyBorder="1" applyAlignment="1">
      <alignment horizontal="center" vertical="center" wrapText="1"/>
      <protection/>
    </xf>
    <xf numFmtId="0" fontId="12" fillId="41" borderId="12" xfId="66" applyFont="1" applyFill="1" applyBorder="1" applyAlignment="1">
      <alignment horizontal="center" vertical="center" wrapText="1"/>
      <protection/>
    </xf>
    <xf numFmtId="0" fontId="12" fillId="41" borderId="12" xfId="68" applyNumberFormat="1" applyFont="1" applyFill="1" applyBorder="1" applyAlignment="1" applyProtection="1">
      <alignment horizontal="left" vertical="center" wrapText="1"/>
      <protection hidden="1"/>
    </xf>
    <xf numFmtId="49" fontId="12" fillId="41" borderId="12" xfId="68" applyNumberFormat="1" applyFont="1" applyFill="1" applyBorder="1" applyAlignment="1" applyProtection="1">
      <alignment horizontal="center" vertical="center" wrapText="1"/>
      <protection hidden="1"/>
    </xf>
    <xf numFmtId="0" fontId="12" fillId="41" borderId="12" xfId="66" applyNumberFormat="1" applyFont="1" applyFill="1" applyBorder="1" applyAlignment="1" applyProtection="1">
      <alignment horizontal="center" vertical="center"/>
      <protection hidden="1"/>
    </xf>
    <xf numFmtId="0" fontId="28" fillId="41" borderId="12" xfId="66" applyFont="1" applyFill="1" applyBorder="1" applyAlignment="1">
      <alignment horizontal="left" vertical="top" wrapText="1"/>
      <protection/>
    </xf>
    <xf numFmtId="49" fontId="28" fillId="41" borderId="12" xfId="66" applyNumberFormat="1" applyFont="1" applyFill="1" applyBorder="1" applyAlignment="1">
      <alignment horizontal="center" vertical="center" wrapText="1"/>
      <protection/>
    </xf>
    <xf numFmtId="0" fontId="28" fillId="41" borderId="12" xfId="66" applyFont="1" applyFill="1" applyBorder="1" applyAlignment="1">
      <alignment horizontal="center" vertical="center" wrapText="1"/>
      <protection/>
    </xf>
    <xf numFmtId="0" fontId="28" fillId="41" borderId="12" xfId="66" applyNumberFormat="1" applyFont="1" applyFill="1" applyBorder="1" applyAlignment="1" applyProtection="1">
      <alignment horizontal="center" vertical="center"/>
      <protection hidden="1"/>
    </xf>
    <xf numFmtId="174" fontId="28" fillId="41" borderId="12" xfId="66" applyNumberFormat="1" applyFont="1" applyFill="1" applyBorder="1" applyAlignment="1" applyProtection="1">
      <alignment horizontal="center" vertical="center"/>
      <protection hidden="1"/>
    </xf>
    <xf numFmtId="173" fontId="28" fillId="41" borderId="12" xfId="66" applyNumberFormat="1" applyFont="1" applyFill="1" applyBorder="1" applyAlignment="1">
      <alignment horizontal="center" vertical="center" wrapText="1"/>
      <protection/>
    </xf>
    <xf numFmtId="49" fontId="14" fillId="41" borderId="12" xfId="66" applyNumberFormat="1" applyFont="1" applyFill="1" applyBorder="1" applyAlignment="1">
      <alignment horizontal="center" vertical="center" wrapText="1"/>
      <protection/>
    </xf>
    <xf numFmtId="49" fontId="28" fillId="41" borderId="12" xfId="66" applyNumberFormat="1" applyFont="1" applyFill="1" applyBorder="1" applyAlignment="1" applyProtection="1">
      <alignment horizontal="center" vertical="center"/>
      <protection hidden="1"/>
    </xf>
    <xf numFmtId="0" fontId="12" fillId="41" borderId="12" xfId="66" applyFont="1" applyFill="1" applyBorder="1" applyAlignment="1">
      <alignment horizontal="left" vertical="center" wrapText="1"/>
      <protection/>
    </xf>
    <xf numFmtId="0" fontId="16" fillId="0" borderId="0" xfId="66" applyFont="1" applyAlignment="1">
      <alignment horizontal="left"/>
      <protection/>
    </xf>
    <xf numFmtId="0" fontId="28" fillId="41" borderId="12" xfId="66" applyFont="1" applyFill="1" applyBorder="1" applyAlignment="1">
      <alignment horizontal="left" vertical="center" wrapText="1"/>
      <protection/>
    </xf>
    <xf numFmtId="174" fontId="26" fillId="41" borderId="12" xfId="66" applyNumberFormat="1" applyFont="1" applyFill="1" applyBorder="1" applyAlignment="1" applyProtection="1">
      <alignment horizontal="center" vertical="center"/>
      <protection hidden="1"/>
    </xf>
    <xf numFmtId="0" fontId="28" fillId="41" borderId="12" xfId="66" applyFont="1" applyFill="1" applyBorder="1" applyAlignment="1">
      <alignment vertical="center" wrapText="1"/>
      <protection/>
    </xf>
    <xf numFmtId="0" fontId="37" fillId="0" borderId="0" xfId="66" applyFont="1">
      <alignment/>
      <protection/>
    </xf>
    <xf numFmtId="0" fontId="16" fillId="41" borderId="0" xfId="66" applyFont="1" applyFill="1">
      <alignment/>
      <protection/>
    </xf>
    <xf numFmtId="49" fontId="12" fillId="41" borderId="12" xfId="66" applyNumberFormat="1" applyFont="1" applyFill="1" applyBorder="1" applyAlignment="1">
      <alignment horizontal="left" vertical="center" wrapText="1"/>
      <protection/>
    </xf>
    <xf numFmtId="0" fontId="12" fillId="41" borderId="0" xfId="66" applyFont="1" applyFill="1" applyBorder="1" applyAlignment="1">
      <alignment horizontal="left" wrapText="1"/>
      <protection/>
    </xf>
    <xf numFmtId="49" fontId="12" fillId="41" borderId="0" xfId="66" applyNumberFormat="1" applyFont="1" applyFill="1" applyBorder="1" applyAlignment="1">
      <alignment horizontal="left" wrapText="1"/>
      <protection/>
    </xf>
    <xf numFmtId="0" fontId="12" fillId="41" borderId="0" xfId="66" applyFont="1" applyFill="1" applyBorder="1" applyAlignment="1">
      <alignment horizontal="center" vertical="center" wrapText="1"/>
      <protection/>
    </xf>
    <xf numFmtId="0" fontId="14" fillId="41" borderId="0" xfId="66" applyFont="1" applyFill="1" applyBorder="1" applyAlignment="1">
      <alignment horizontal="center" vertical="center" wrapText="1"/>
      <protection/>
    </xf>
    <xf numFmtId="172" fontId="12" fillId="41" borderId="0" xfId="66" applyNumberFormat="1" applyFont="1" applyFill="1" applyBorder="1" applyAlignment="1">
      <alignment horizontal="right" vertical="center" wrapText="1"/>
      <protection/>
    </xf>
    <xf numFmtId="49" fontId="7" fillId="41" borderId="0" xfId="66" applyNumberFormat="1" applyFont="1" applyFill="1">
      <alignment/>
      <protection/>
    </xf>
    <xf numFmtId="0" fontId="14" fillId="41" borderId="0" xfId="66" applyFont="1" applyFill="1">
      <alignment/>
      <protection/>
    </xf>
    <xf numFmtId="0" fontId="16" fillId="0" borderId="0" xfId="66" applyFont="1">
      <alignment/>
      <protection/>
    </xf>
    <xf numFmtId="172" fontId="39" fillId="0" borderId="12" xfId="66" applyNumberFormat="1" applyFont="1" applyBorder="1" applyAlignment="1">
      <alignment horizontal="center" vertical="center"/>
      <protection/>
    </xf>
    <xf numFmtId="0" fontId="94" fillId="41" borderId="12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" fillId="0" borderId="12" xfId="75" applyFont="1" applyFill="1" applyBorder="1" applyAlignment="1" applyProtection="1">
      <alignment horizontal="center" vertical="center"/>
      <protection hidden="1"/>
    </xf>
    <xf numFmtId="173" fontId="95" fillId="0" borderId="12" xfId="0" applyNumberFormat="1" applyFont="1" applyBorder="1" applyAlignment="1">
      <alignment horizontal="center" vertical="center"/>
    </xf>
    <xf numFmtId="0" fontId="8" fillId="41" borderId="12" xfId="76" applyFont="1" applyFill="1" applyBorder="1" applyAlignment="1">
      <alignment horizontal="left" vertical="top" wrapText="1"/>
      <protection/>
    </xf>
    <xf numFmtId="0" fontId="8" fillId="41" borderId="12" xfId="66" applyNumberFormat="1" applyFont="1" applyFill="1" applyBorder="1" applyAlignment="1" applyProtection="1">
      <alignment horizontal="left" vertical="top" wrapText="1"/>
      <protection hidden="1"/>
    </xf>
    <xf numFmtId="0" fontId="8" fillId="41" borderId="12" xfId="0" applyFont="1" applyFill="1" applyBorder="1" applyAlignment="1">
      <alignment horizontal="center" vertical="center"/>
    </xf>
    <xf numFmtId="0" fontId="8" fillId="41" borderId="12" xfId="70" applyNumberFormat="1" applyFont="1" applyFill="1" applyBorder="1" applyAlignment="1" applyProtection="1">
      <alignment horizontal="left" vertical="top" wrapText="1"/>
      <protection hidden="1"/>
    </xf>
    <xf numFmtId="0" fontId="9" fillId="41" borderId="12" xfId="75" applyFont="1" applyFill="1" applyBorder="1" applyAlignment="1" applyProtection="1">
      <alignment horizontal="center" vertical="center"/>
      <protection hidden="1"/>
    </xf>
    <xf numFmtId="0" fontId="9" fillId="41" borderId="12" xfId="70" applyNumberFormat="1" applyFont="1" applyFill="1" applyBorder="1" applyAlignment="1" applyProtection="1">
      <alignment horizontal="left" vertical="top" wrapText="1"/>
      <protection hidden="1"/>
    </xf>
    <xf numFmtId="0" fontId="8" fillId="41" borderId="12" xfId="0" applyFont="1" applyFill="1" applyBorder="1" applyAlignment="1">
      <alignment horizontal="left" vertical="top"/>
    </xf>
    <xf numFmtId="0" fontId="9" fillId="41" borderId="12" xfId="0" applyNumberFormat="1" applyFont="1" applyFill="1" applyBorder="1" applyAlignment="1">
      <alignment horizontal="left" vertical="top" wrapText="1"/>
    </xf>
    <xf numFmtId="49" fontId="94" fillId="41" borderId="14" xfId="0" applyNumberFormat="1" applyFont="1" applyFill="1" applyBorder="1" applyAlignment="1">
      <alignment horizontal="center" vertical="center"/>
    </xf>
    <xf numFmtId="173" fontId="94" fillId="0" borderId="12" xfId="0" applyNumberFormat="1" applyFont="1" applyBorder="1" applyAlignment="1">
      <alignment horizontal="center" vertical="center"/>
    </xf>
    <xf numFmtId="0" fontId="94" fillId="0" borderId="0" xfId="0" applyFont="1" applyAlignment="1">
      <alignment/>
    </xf>
    <xf numFmtId="0" fontId="98" fillId="0" borderId="0" xfId="0" applyFont="1" applyAlignment="1">
      <alignment/>
    </xf>
    <xf numFmtId="0" fontId="8" fillId="41" borderId="12" xfId="0" applyFont="1" applyFill="1" applyBorder="1" applyAlignment="1">
      <alignment horizontal="center" vertical="center" wrapText="1"/>
    </xf>
    <xf numFmtId="174" fontId="14" fillId="0" borderId="12" xfId="66" applyNumberFormat="1" applyFont="1" applyFill="1" applyBorder="1" applyAlignment="1" applyProtection="1">
      <alignment horizontal="center" vertical="center"/>
      <protection hidden="1"/>
    </xf>
    <xf numFmtId="174" fontId="12" fillId="0" borderId="12" xfId="66" applyNumberFormat="1" applyFont="1" applyFill="1" applyBorder="1" applyAlignment="1" applyProtection="1">
      <alignment horizontal="center" vertical="center"/>
      <protection hidden="1"/>
    </xf>
    <xf numFmtId="173" fontId="14" fillId="0" borderId="12" xfId="66" applyNumberFormat="1" applyFont="1" applyBorder="1" applyAlignment="1">
      <alignment horizontal="center" vertical="center"/>
      <protection/>
    </xf>
    <xf numFmtId="0" fontId="12" fillId="41" borderId="12" xfId="66" applyFont="1" applyFill="1" applyBorder="1" applyAlignment="1">
      <alignment horizontal="center" vertical="center"/>
      <protection/>
    </xf>
    <xf numFmtId="0" fontId="94" fillId="0" borderId="15" xfId="0" applyFont="1" applyBorder="1" applyAlignment="1">
      <alignment vertical="center" wrapText="1"/>
    </xf>
    <xf numFmtId="0" fontId="94" fillId="0" borderId="16" xfId="0" applyFont="1" applyBorder="1" applyAlignment="1">
      <alignment vertical="center"/>
    </xf>
    <xf numFmtId="0" fontId="94" fillId="0" borderId="17" xfId="0" applyFont="1" applyBorder="1" applyAlignment="1">
      <alignment vertical="center"/>
    </xf>
    <xf numFmtId="0" fontId="94" fillId="0" borderId="18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4" fillId="0" borderId="12" xfId="0" applyFont="1" applyBorder="1" applyAlignment="1">
      <alignment vertical="center"/>
    </xf>
    <xf numFmtId="0" fontId="100" fillId="42" borderId="0" xfId="71" applyFont="1" applyFill="1" applyAlignment="1">
      <alignment wrapText="1"/>
      <protection/>
    </xf>
    <xf numFmtId="173" fontId="100" fillId="42" borderId="12" xfId="71" applyNumberFormat="1" applyFont="1" applyFill="1" applyBorder="1" applyAlignment="1">
      <alignment horizontal="center" vertical="center" wrapText="1"/>
      <protection/>
    </xf>
    <xf numFmtId="0" fontId="71" fillId="42" borderId="0" xfId="71" applyFill="1">
      <alignment/>
      <protection/>
    </xf>
    <xf numFmtId="172" fontId="100" fillId="0" borderId="12" xfId="71" applyNumberFormat="1" applyFont="1" applyBorder="1" applyAlignment="1">
      <alignment horizontal="center" vertical="center" wrapText="1"/>
      <protection/>
    </xf>
    <xf numFmtId="0" fontId="5" fillId="41" borderId="0" xfId="66" applyFont="1" applyFill="1">
      <alignment/>
      <protection/>
    </xf>
    <xf numFmtId="49" fontId="5" fillId="41" borderId="0" xfId="66" applyNumberFormat="1" applyFont="1" applyFill="1">
      <alignment/>
      <protection/>
    </xf>
    <xf numFmtId="0" fontId="5" fillId="41" borderId="0" xfId="66" applyFont="1" applyFill="1" applyBorder="1">
      <alignment/>
      <protection/>
    </xf>
    <xf numFmtId="0" fontId="13" fillId="41" borderId="0" xfId="66" applyFont="1" applyFill="1" applyBorder="1" applyAlignment="1">
      <alignment/>
      <protection/>
    </xf>
    <xf numFmtId="0" fontId="5" fillId="41" borderId="0" xfId="75" applyFill="1" applyBorder="1">
      <alignment/>
      <protection/>
    </xf>
    <xf numFmtId="0" fontId="13" fillId="41" borderId="0" xfId="66" applyNumberFormat="1" applyFont="1" applyFill="1" applyBorder="1" applyAlignment="1" applyProtection="1">
      <alignment horizontal="left" vertical="center" wrapText="1"/>
      <protection hidden="1"/>
    </xf>
    <xf numFmtId="0" fontId="13" fillId="41" borderId="0" xfId="66" applyFont="1" applyFill="1" applyProtection="1">
      <alignment/>
      <protection hidden="1"/>
    </xf>
    <xf numFmtId="0" fontId="13" fillId="41" borderId="0" xfId="66" applyFont="1" applyFill="1" applyAlignment="1" applyProtection="1">
      <alignment wrapText="1"/>
      <protection hidden="1"/>
    </xf>
    <xf numFmtId="0" fontId="13" fillId="41" borderId="0" xfId="66" applyFont="1" applyFill="1" applyAlignment="1">
      <alignment/>
      <protection/>
    </xf>
    <xf numFmtId="49" fontId="13" fillId="41" borderId="0" xfId="66" applyNumberFormat="1" applyFont="1" applyFill="1" applyAlignment="1">
      <alignment/>
      <protection/>
    </xf>
    <xf numFmtId="0" fontId="20" fillId="41" borderId="0" xfId="66" applyFont="1" applyFill="1" applyProtection="1">
      <alignment/>
      <protection hidden="1"/>
    </xf>
    <xf numFmtId="49" fontId="20" fillId="41" borderId="0" xfId="66" applyNumberFormat="1" applyFont="1" applyFill="1" applyProtection="1">
      <alignment/>
      <protection hidden="1"/>
    </xf>
    <xf numFmtId="49" fontId="20" fillId="41" borderId="0" xfId="66" applyNumberFormat="1" applyFont="1" applyFill="1" applyBorder="1" applyProtection="1">
      <alignment/>
      <protection hidden="1"/>
    </xf>
    <xf numFmtId="0" fontId="20" fillId="41" borderId="0" xfId="66" applyFont="1" applyFill="1" applyBorder="1" applyProtection="1">
      <alignment/>
      <protection hidden="1"/>
    </xf>
    <xf numFmtId="173" fontId="13" fillId="41" borderId="0" xfId="66" applyNumberFormat="1" applyFont="1" applyFill="1" applyBorder="1" applyAlignment="1" applyProtection="1">
      <alignment horizontal="right"/>
      <protection hidden="1"/>
    </xf>
    <xf numFmtId="173" fontId="23" fillId="41" borderId="12" xfId="76" applyNumberFormat="1" applyFont="1" applyFill="1" applyBorder="1" applyAlignment="1">
      <alignment horizontal="center" vertical="center" wrapText="1"/>
      <protection/>
    </xf>
    <xf numFmtId="0" fontId="23" fillId="41" borderId="12" xfId="66" applyFont="1" applyFill="1" applyBorder="1" applyAlignment="1">
      <alignment horizontal="center" vertical="center"/>
      <protection/>
    </xf>
    <xf numFmtId="0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12" xfId="66" applyNumberFormat="1" applyFont="1" applyFill="1" applyBorder="1" applyAlignment="1">
      <alignment horizontal="center" vertical="center"/>
      <protection/>
    </xf>
    <xf numFmtId="0" fontId="14" fillId="46" borderId="12" xfId="66" applyFont="1" applyFill="1" applyBorder="1" applyAlignment="1">
      <alignment horizontal="left" vertical="top" wrapText="1"/>
      <protection/>
    </xf>
    <xf numFmtId="0" fontId="14" fillId="46" borderId="12" xfId="66" applyFont="1" applyFill="1" applyBorder="1" applyAlignment="1">
      <alignment horizontal="center" vertical="center" wrapText="1"/>
      <protection/>
    </xf>
    <xf numFmtId="49" fontId="14" fillId="46" borderId="12" xfId="66" applyNumberFormat="1" applyFont="1" applyFill="1" applyBorder="1" applyAlignment="1">
      <alignment horizontal="center" vertical="center" wrapText="1"/>
      <protection/>
    </xf>
    <xf numFmtId="174" fontId="14" fillId="46" borderId="12" xfId="66" applyNumberFormat="1" applyFont="1" applyFill="1" applyBorder="1" applyAlignment="1" applyProtection="1">
      <alignment horizontal="center" vertical="center"/>
      <protection hidden="1"/>
    </xf>
    <xf numFmtId="0" fontId="14" fillId="46" borderId="12" xfId="66" applyNumberFormat="1" applyFont="1" applyFill="1" applyBorder="1" applyAlignment="1" applyProtection="1">
      <alignment horizontal="center" vertical="center"/>
      <protection hidden="1"/>
    </xf>
    <xf numFmtId="49" fontId="14" fillId="46" borderId="12" xfId="66" applyNumberFormat="1" applyFont="1" applyFill="1" applyBorder="1" applyAlignment="1" applyProtection="1">
      <alignment horizontal="center" vertical="center"/>
      <protection hidden="1"/>
    </xf>
    <xf numFmtId="173" fontId="14" fillId="46" borderId="12" xfId="66" applyNumberFormat="1" applyFont="1" applyFill="1" applyBorder="1" applyAlignment="1">
      <alignment horizontal="center" vertical="center" wrapText="1"/>
      <protection/>
    </xf>
    <xf numFmtId="0" fontId="5" fillId="46" borderId="0" xfId="66" applyFill="1">
      <alignment/>
      <protection/>
    </xf>
    <xf numFmtId="0" fontId="21" fillId="46" borderId="0" xfId="66" applyFont="1" applyFill="1">
      <alignment/>
      <protection/>
    </xf>
    <xf numFmtId="1" fontId="14" fillId="41" borderId="12" xfId="66" applyNumberFormat="1" applyFont="1" applyFill="1" applyBorder="1" applyAlignment="1" applyProtection="1">
      <alignment horizontal="center" vertical="center"/>
      <protection hidden="1"/>
    </xf>
    <xf numFmtId="175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2" fillId="42" borderId="12" xfId="72" applyFont="1" applyFill="1" applyBorder="1" applyAlignment="1">
      <alignment horizontal="left" vertical="top" wrapText="1"/>
      <protection/>
    </xf>
    <xf numFmtId="0" fontId="12" fillId="42" borderId="12" xfId="66" applyFont="1" applyFill="1" applyBorder="1" applyAlignment="1">
      <alignment horizontal="center" vertical="center" wrapText="1"/>
      <protection/>
    </xf>
    <xf numFmtId="49" fontId="12" fillId="42" borderId="12" xfId="66" applyNumberFormat="1" applyFont="1" applyFill="1" applyBorder="1" applyAlignment="1">
      <alignment horizontal="center" vertical="center" wrapText="1"/>
      <protection/>
    </xf>
    <xf numFmtId="49" fontId="12" fillId="42" borderId="12" xfId="66" applyNumberFormat="1" applyFont="1" applyFill="1" applyBorder="1" applyAlignment="1" applyProtection="1">
      <alignment horizontal="center" vertical="center"/>
      <protection hidden="1"/>
    </xf>
    <xf numFmtId="173" fontId="12" fillId="42" borderId="12" xfId="66" applyNumberFormat="1" applyFont="1" applyFill="1" applyBorder="1" applyAlignment="1">
      <alignment horizontal="center" vertical="center" wrapText="1"/>
      <protection/>
    </xf>
    <xf numFmtId="0" fontId="25" fillId="42" borderId="0" xfId="66" applyFont="1" applyFill="1">
      <alignment/>
      <protection/>
    </xf>
    <xf numFmtId="0" fontId="26" fillId="42" borderId="12" xfId="66" applyFont="1" applyFill="1" applyBorder="1" applyAlignment="1">
      <alignment horizontal="left" vertical="top" wrapText="1"/>
      <protection/>
    </xf>
    <xf numFmtId="0" fontId="26" fillId="42" borderId="12" xfId="66" applyFont="1" applyFill="1" applyBorder="1" applyAlignment="1">
      <alignment horizontal="center" vertical="center" wrapText="1"/>
      <protection/>
    </xf>
    <xf numFmtId="49" fontId="26" fillId="42" borderId="12" xfId="66" applyNumberFormat="1" applyFont="1" applyFill="1" applyBorder="1" applyAlignment="1">
      <alignment horizontal="center" vertical="center" wrapText="1"/>
      <protection/>
    </xf>
    <xf numFmtId="49" fontId="26" fillId="42" borderId="12" xfId="66" applyNumberFormat="1" applyFont="1" applyFill="1" applyBorder="1" applyAlignment="1" applyProtection="1">
      <alignment horizontal="center" vertical="center"/>
      <protection hidden="1"/>
    </xf>
    <xf numFmtId="173" fontId="26" fillId="42" borderId="12" xfId="66" applyNumberFormat="1" applyFont="1" applyFill="1" applyBorder="1" applyAlignment="1">
      <alignment horizontal="center" vertical="center" wrapText="1"/>
      <protection/>
    </xf>
    <xf numFmtId="0" fontId="27" fillId="42" borderId="0" xfId="66" applyFont="1" applyFill="1">
      <alignment/>
      <protection/>
    </xf>
    <xf numFmtId="0" fontId="28" fillId="42" borderId="12" xfId="66" applyFont="1" applyFill="1" applyBorder="1" applyAlignment="1">
      <alignment horizontal="left" vertical="top" wrapText="1"/>
      <protection/>
    </xf>
    <xf numFmtId="0" fontId="28" fillId="42" borderId="12" xfId="66" applyFont="1" applyFill="1" applyBorder="1" applyAlignment="1">
      <alignment horizontal="center" vertical="center" wrapText="1"/>
      <protection/>
    </xf>
    <xf numFmtId="49" fontId="28" fillId="42" borderId="12" xfId="66" applyNumberFormat="1" applyFont="1" applyFill="1" applyBorder="1" applyAlignment="1">
      <alignment horizontal="center" vertical="center" wrapText="1"/>
      <protection/>
    </xf>
    <xf numFmtId="49" fontId="28" fillId="42" borderId="12" xfId="66" applyNumberFormat="1" applyFont="1" applyFill="1" applyBorder="1" applyAlignment="1" applyProtection="1">
      <alignment horizontal="center" vertical="center"/>
      <protection hidden="1"/>
    </xf>
    <xf numFmtId="173" fontId="28" fillId="42" borderId="12" xfId="66" applyNumberFormat="1" applyFont="1" applyFill="1" applyBorder="1" applyAlignment="1">
      <alignment horizontal="center" vertical="center" wrapText="1"/>
      <protection/>
    </xf>
    <xf numFmtId="0" fontId="29" fillId="42" borderId="0" xfId="66" applyFont="1" applyFill="1">
      <alignment/>
      <protection/>
    </xf>
    <xf numFmtId="0" fontId="14" fillId="42" borderId="12" xfId="66" applyFont="1" applyFill="1" applyBorder="1" applyAlignment="1">
      <alignment horizontal="left" vertical="top" wrapText="1"/>
      <protection/>
    </xf>
    <xf numFmtId="0" fontId="14" fillId="42" borderId="12" xfId="66" applyFont="1" applyFill="1" applyBorder="1" applyAlignment="1">
      <alignment horizontal="center" vertical="center" wrapText="1"/>
      <protection/>
    </xf>
    <xf numFmtId="49" fontId="14" fillId="42" borderId="12" xfId="66" applyNumberFormat="1" applyFont="1" applyFill="1" applyBorder="1" applyAlignment="1">
      <alignment horizontal="center" vertical="center" wrapText="1"/>
      <protection/>
    </xf>
    <xf numFmtId="49" fontId="14" fillId="42" borderId="12" xfId="66" applyNumberFormat="1" applyFont="1" applyFill="1" applyBorder="1" applyAlignment="1" applyProtection="1">
      <alignment horizontal="center" vertical="center"/>
      <protection hidden="1"/>
    </xf>
    <xf numFmtId="173" fontId="14" fillId="42" borderId="12" xfId="66" applyNumberFormat="1" applyFont="1" applyFill="1" applyBorder="1" applyAlignment="1">
      <alignment horizontal="center" vertical="center" wrapText="1"/>
      <protection/>
    </xf>
    <xf numFmtId="0" fontId="21" fillId="42" borderId="0" xfId="66" applyFont="1" applyFill="1">
      <alignment/>
      <protection/>
    </xf>
    <xf numFmtId="174" fontId="14" fillId="47" borderId="12" xfId="66" applyNumberFormat="1" applyFont="1" applyFill="1" applyBorder="1" applyAlignment="1" applyProtection="1">
      <alignment horizontal="center" vertical="center"/>
      <protection hidden="1"/>
    </xf>
    <xf numFmtId="49" fontId="14" fillId="47" borderId="12" xfId="66" applyNumberFormat="1" applyFont="1" applyFill="1" applyBorder="1" applyAlignment="1" applyProtection="1">
      <alignment horizontal="center" vertical="center"/>
      <protection hidden="1"/>
    </xf>
    <xf numFmtId="0" fontId="17" fillId="41" borderId="0" xfId="66" applyFont="1" applyFill="1">
      <alignment/>
      <protection/>
    </xf>
    <xf numFmtId="0" fontId="10" fillId="41" borderId="0" xfId="66" applyFont="1" applyFill="1">
      <alignment/>
      <protection/>
    </xf>
    <xf numFmtId="0" fontId="14" fillId="46" borderId="12" xfId="66" applyFont="1" applyFill="1" applyBorder="1" applyAlignment="1">
      <alignment horizontal="center" vertical="center"/>
      <protection/>
    </xf>
    <xf numFmtId="175" fontId="14" fillId="46" borderId="12" xfId="66" applyNumberFormat="1" applyFont="1" applyFill="1" applyBorder="1" applyAlignment="1" applyProtection="1">
      <alignment horizontal="center" vertical="center"/>
      <protection hidden="1"/>
    </xf>
    <xf numFmtId="0" fontId="17" fillId="46" borderId="0" xfId="66" applyFont="1" applyFill="1">
      <alignment/>
      <protection/>
    </xf>
    <xf numFmtId="0" fontId="14" fillId="41" borderId="12" xfId="66" applyNumberFormat="1" applyFont="1" applyFill="1" applyBorder="1" applyAlignment="1" applyProtection="1">
      <alignment horizontal="left" vertical="top" wrapText="1"/>
      <protection hidden="1"/>
    </xf>
    <xf numFmtId="0" fontId="14" fillId="41" borderId="18" xfId="66" applyNumberFormat="1" applyFont="1" applyFill="1" applyBorder="1" applyAlignment="1" applyProtection="1">
      <alignment horizontal="left" vertical="top" wrapText="1"/>
      <protection hidden="1"/>
    </xf>
    <xf numFmtId="0" fontId="14" fillId="46" borderId="12" xfId="66" applyNumberFormat="1" applyFont="1" applyFill="1" applyBorder="1" applyAlignment="1" applyProtection="1">
      <alignment horizontal="left" vertical="top" wrapText="1"/>
      <protection hidden="1"/>
    </xf>
    <xf numFmtId="0" fontId="101" fillId="46" borderId="0" xfId="66" applyFont="1" applyFill="1">
      <alignment/>
      <protection/>
    </xf>
    <xf numFmtId="0" fontId="14" fillId="46" borderId="18" xfId="66" applyNumberFormat="1" applyFont="1" applyFill="1" applyBorder="1" applyAlignment="1" applyProtection="1">
      <alignment horizontal="left" vertical="top" wrapText="1"/>
      <protection hidden="1"/>
    </xf>
    <xf numFmtId="0" fontId="12" fillId="41" borderId="12" xfId="72" applyFont="1" applyFill="1" applyBorder="1" applyAlignment="1">
      <alignment horizontal="left" vertical="top" wrapText="1"/>
      <protection/>
    </xf>
    <xf numFmtId="175" fontId="12" fillId="41" borderId="12" xfId="66" applyNumberFormat="1" applyFont="1" applyFill="1" applyBorder="1" applyAlignment="1" applyProtection="1">
      <alignment horizontal="center" vertical="center"/>
      <protection hidden="1"/>
    </xf>
    <xf numFmtId="0" fontId="18" fillId="41" borderId="0" xfId="66" applyFont="1" applyFill="1">
      <alignment/>
      <protection/>
    </xf>
    <xf numFmtId="0" fontId="26" fillId="41" borderId="12" xfId="68" applyNumberFormat="1" applyFont="1" applyFill="1" applyBorder="1" applyAlignment="1" applyProtection="1">
      <alignment horizontal="left" vertical="top" wrapText="1"/>
      <protection hidden="1"/>
    </xf>
    <xf numFmtId="0" fontId="26" fillId="41" borderId="12" xfId="66" applyFont="1" applyFill="1" applyBorder="1" applyAlignment="1">
      <alignment horizontal="center" vertical="center"/>
      <protection/>
    </xf>
    <xf numFmtId="49" fontId="26" fillId="41" borderId="12" xfId="66" applyNumberFormat="1" applyFont="1" applyFill="1" applyBorder="1" applyAlignment="1" applyProtection="1">
      <alignment horizontal="center" vertical="center"/>
      <protection hidden="1"/>
    </xf>
    <xf numFmtId="175" fontId="26" fillId="41" borderId="12" xfId="66" applyNumberFormat="1" applyFont="1" applyFill="1" applyBorder="1" applyAlignment="1" applyProtection="1">
      <alignment horizontal="center" vertical="center"/>
      <protection hidden="1"/>
    </xf>
    <xf numFmtId="173" fontId="26" fillId="41" borderId="12" xfId="66" applyNumberFormat="1" applyFont="1" applyFill="1" applyBorder="1" applyAlignment="1">
      <alignment horizontal="center" vertical="center" wrapText="1"/>
      <protection/>
    </xf>
    <xf numFmtId="0" fontId="40" fillId="41" borderId="0" xfId="66" applyFont="1" applyFill="1">
      <alignment/>
      <protection/>
    </xf>
    <xf numFmtId="0" fontId="28" fillId="41" borderId="12" xfId="66" applyNumberFormat="1" applyFont="1" applyFill="1" applyBorder="1" applyAlignment="1" applyProtection="1">
      <alignment horizontal="left" vertical="top" wrapText="1"/>
      <protection hidden="1"/>
    </xf>
    <xf numFmtId="0" fontId="28" fillId="41" borderId="12" xfId="66" applyFont="1" applyFill="1" applyBorder="1" applyAlignment="1">
      <alignment horizontal="center" vertical="center"/>
      <protection/>
    </xf>
    <xf numFmtId="175" fontId="28" fillId="41" borderId="12" xfId="66" applyNumberFormat="1" applyFont="1" applyFill="1" applyBorder="1" applyAlignment="1" applyProtection="1">
      <alignment horizontal="center" vertical="center"/>
      <protection hidden="1"/>
    </xf>
    <xf numFmtId="0" fontId="41" fillId="41" borderId="0" xfId="66" applyFont="1" applyFill="1">
      <alignment/>
      <protection/>
    </xf>
    <xf numFmtId="0" fontId="14" fillId="42" borderId="12" xfId="66" applyFont="1" applyFill="1" applyBorder="1" applyAlignment="1">
      <alignment horizontal="left" vertical="center" wrapText="1"/>
      <protection/>
    </xf>
    <xf numFmtId="0" fontId="14" fillId="42" borderId="12" xfId="66" applyFont="1" applyFill="1" applyBorder="1" applyAlignment="1">
      <alignment horizontal="center" vertical="center"/>
      <protection/>
    </xf>
    <xf numFmtId="174" fontId="14" fillId="42" borderId="12" xfId="66" applyNumberFormat="1" applyFont="1" applyFill="1" applyBorder="1" applyAlignment="1" applyProtection="1">
      <alignment horizontal="center" vertical="center"/>
      <protection hidden="1"/>
    </xf>
    <xf numFmtId="175" fontId="14" fillId="42" borderId="12" xfId="66" applyNumberFormat="1" applyFont="1" applyFill="1" applyBorder="1" applyAlignment="1" applyProtection="1">
      <alignment horizontal="center" vertical="center"/>
      <protection hidden="1"/>
    </xf>
    <xf numFmtId="0" fontId="5" fillId="42" borderId="0" xfId="66" applyFill="1" applyAlignment="1">
      <alignment vertical="center"/>
      <protection/>
    </xf>
    <xf numFmtId="0" fontId="5" fillId="46" borderId="0" xfId="66" applyFill="1" applyAlignment="1">
      <alignment vertical="center"/>
      <protection/>
    </xf>
    <xf numFmtId="0" fontId="26" fillId="41" borderId="12" xfId="66" applyFont="1" applyFill="1" applyBorder="1" applyAlignment="1">
      <alignment horizontal="center" vertical="center" wrapText="1"/>
      <protection/>
    </xf>
    <xf numFmtId="0" fontId="19" fillId="42" borderId="0" xfId="66" applyFont="1" applyFill="1">
      <alignment/>
      <protection/>
    </xf>
    <xf numFmtId="0" fontId="14" fillId="41" borderId="12" xfId="66" applyFont="1" applyFill="1" applyBorder="1" applyAlignment="1">
      <alignment horizontal="justify" vertical="center" wrapText="1"/>
      <protection/>
    </xf>
    <xf numFmtId="0" fontId="26" fillId="41" borderId="12" xfId="66" applyFont="1" applyFill="1" applyBorder="1" applyAlignment="1">
      <alignment horizontal="left" vertical="center" wrapText="1"/>
      <protection/>
    </xf>
    <xf numFmtId="0" fontId="5" fillId="42" borderId="0" xfId="66" applyFill="1">
      <alignment/>
      <protection/>
    </xf>
    <xf numFmtId="49" fontId="26" fillId="41" borderId="12" xfId="66" applyNumberFormat="1" applyFont="1" applyFill="1" applyBorder="1" applyAlignment="1">
      <alignment horizontal="center" vertical="center" wrapText="1"/>
      <protection/>
    </xf>
    <xf numFmtId="0" fontId="14" fillId="46" borderId="12" xfId="66" applyFont="1" applyFill="1" applyBorder="1" applyAlignment="1">
      <alignment horizontal="justify" vertical="center" wrapText="1"/>
      <protection/>
    </xf>
    <xf numFmtId="0" fontId="26" fillId="41" borderId="12" xfId="66" applyFont="1" applyFill="1" applyBorder="1" applyAlignment="1">
      <alignment horizontal="left" vertical="top" wrapText="1"/>
      <protection/>
    </xf>
    <xf numFmtId="0" fontId="14" fillId="46" borderId="12" xfId="66" applyFont="1" applyFill="1" applyBorder="1" applyAlignment="1">
      <alignment horizontal="left" vertical="center" wrapText="1"/>
      <protection/>
    </xf>
    <xf numFmtId="49" fontId="12" fillId="41" borderId="12" xfId="66" applyNumberFormat="1" applyFont="1" applyFill="1" applyBorder="1" applyAlignment="1" applyProtection="1">
      <alignment horizontal="center"/>
      <protection hidden="1"/>
    </xf>
    <xf numFmtId="0" fontId="12" fillId="41" borderId="12" xfId="66" applyFont="1" applyFill="1" applyBorder="1" applyAlignment="1">
      <alignment horizontal="justify" vertical="center" wrapText="1"/>
      <protection/>
    </xf>
    <xf numFmtId="0" fontId="12" fillId="41" borderId="12" xfId="66" applyFont="1" applyFill="1" applyBorder="1" applyAlignment="1">
      <alignment vertical="top" wrapText="1"/>
      <protection/>
    </xf>
    <xf numFmtId="0" fontId="12" fillId="41" borderId="12" xfId="66" applyFont="1" applyFill="1" applyBorder="1" applyAlignment="1">
      <alignment horizontal="center"/>
      <protection/>
    </xf>
    <xf numFmtId="174" fontId="12" fillId="41" borderId="12" xfId="66" applyNumberFormat="1" applyFont="1" applyFill="1" applyBorder="1" applyAlignment="1" applyProtection="1">
      <alignment horizontal="center"/>
      <protection hidden="1"/>
    </xf>
    <xf numFmtId="0" fontId="5" fillId="41" borderId="0" xfId="66" applyFont="1" applyFill="1" applyBorder="1" applyAlignment="1">
      <alignment horizontal="right"/>
      <protection/>
    </xf>
    <xf numFmtId="173" fontId="5" fillId="41" borderId="0" xfId="66" applyNumberFormat="1" applyFont="1" applyFill="1" applyBorder="1">
      <alignment/>
      <protection/>
    </xf>
    <xf numFmtId="173" fontId="5" fillId="41" borderId="0" xfId="66" applyNumberFormat="1" applyFill="1">
      <alignment/>
      <protection/>
    </xf>
    <xf numFmtId="0" fontId="7" fillId="41" borderId="12" xfId="66" applyFont="1" applyFill="1" applyBorder="1">
      <alignment/>
      <protection/>
    </xf>
    <xf numFmtId="0" fontId="16" fillId="41" borderId="12" xfId="66" applyFont="1" applyFill="1" applyBorder="1">
      <alignment/>
      <protection/>
    </xf>
    <xf numFmtId="0" fontId="16" fillId="48" borderId="0" xfId="66" applyFont="1" applyFill="1">
      <alignment/>
      <protection/>
    </xf>
    <xf numFmtId="0" fontId="37" fillId="41" borderId="12" xfId="66" applyFont="1" applyFill="1" applyBorder="1">
      <alignment/>
      <protection/>
    </xf>
    <xf numFmtId="0" fontId="37" fillId="48" borderId="0" xfId="66" applyFont="1" applyFill="1">
      <alignment/>
      <protection/>
    </xf>
    <xf numFmtId="0" fontId="7" fillId="42" borderId="0" xfId="66" applyFont="1" applyFill="1">
      <alignment/>
      <protection/>
    </xf>
    <xf numFmtId="0" fontId="16" fillId="41" borderId="12" xfId="66" applyFont="1" applyFill="1" applyBorder="1" applyAlignment="1">
      <alignment horizontal="left"/>
      <protection/>
    </xf>
    <xf numFmtId="0" fontId="38" fillId="41" borderId="12" xfId="66" applyFont="1" applyFill="1" applyBorder="1" applyAlignment="1">
      <alignment horizontal="left"/>
      <protection/>
    </xf>
    <xf numFmtId="0" fontId="38" fillId="48" borderId="0" xfId="66" applyFont="1" applyFill="1" applyAlignment="1">
      <alignment horizontal="left"/>
      <protection/>
    </xf>
    <xf numFmtId="0" fontId="16" fillId="42" borderId="0" xfId="66" applyFont="1" applyFill="1" applyAlignment="1">
      <alignment horizontal="left"/>
      <protection/>
    </xf>
    <xf numFmtId="0" fontId="16" fillId="45" borderId="0" xfId="66" applyFont="1" applyFill="1">
      <alignment/>
      <protection/>
    </xf>
    <xf numFmtId="0" fontId="37" fillId="45" borderId="0" xfId="66" applyFont="1" applyFill="1">
      <alignment/>
      <protection/>
    </xf>
    <xf numFmtId="0" fontId="7" fillId="45" borderId="0" xfId="66" applyFont="1" applyFill="1">
      <alignment/>
      <protection/>
    </xf>
    <xf numFmtId="0" fontId="16" fillId="42" borderId="0" xfId="66" applyFont="1" applyFill="1">
      <alignment/>
      <protection/>
    </xf>
    <xf numFmtId="0" fontId="12" fillId="41" borderId="12" xfId="68" applyNumberFormat="1" applyFont="1" applyFill="1" applyBorder="1" applyAlignment="1" applyProtection="1">
      <alignment horizontal="left" vertical="top" wrapText="1"/>
      <protection hidden="1"/>
    </xf>
    <xf numFmtId="0" fontId="7" fillId="41" borderId="0" xfId="66" applyFont="1" applyFill="1" applyAlignment="1">
      <alignment horizontal="right"/>
      <protection/>
    </xf>
    <xf numFmtId="0" fontId="7" fillId="0" borderId="0" xfId="66" applyFont="1" applyAlignment="1">
      <alignment horizontal="right"/>
      <protection/>
    </xf>
    <xf numFmtId="0" fontId="14" fillId="42" borderId="12" xfId="66" applyFont="1" applyFill="1" applyBorder="1" applyAlignment="1">
      <alignment horizontal="center"/>
      <protection/>
    </xf>
    <xf numFmtId="174" fontId="14" fillId="42" borderId="12" xfId="66" applyNumberFormat="1" applyFont="1" applyFill="1" applyBorder="1" applyAlignment="1" applyProtection="1">
      <alignment horizontal="center"/>
      <protection hidden="1"/>
    </xf>
    <xf numFmtId="0" fontId="10" fillId="42" borderId="0" xfId="66" applyFont="1" applyFill="1">
      <alignment/>
      <protection/>
    </xf>
    <xf numFmtId="0" fontId="101" fillId="42" borderId="0" xfId="66" applyFont="1" applyFill="1">
      <alignment/>
      <protection/>
    </xf>
    <xf numFmtId="0" fontId="17" fillId="42" borderId="0" xfId="66" applyFont="1" applyFill="1">
      <alignment/>
      <protection/>
    </xf>
    <xf numFmtId="0" fontId="14" fillId="42" borderId="18" xfId="66" applyNumberFormat="1" applyFont="1" applyFill="1" applyBorder="1" applyAlignment="1" applyProtection="1">
      <alignment horizontal="left" vertical="top" wrapText="1"/>
      <protection hidden="1"/>
    </xf>
    <xf numFmtId="0" fontId="12" fillId="42" borderId="12" xfId="66" applyFont="1" applyFill="1" applyBorder="1" applyAlignment="1">
      <alignment horizontal="center" vertical="center"/>
      <protection/>
    </xf>
    <xf numFmtId="174" fontId="12" fillId="42" borderId="12" xfId="66" applyNumberFormat="1" applyFont="1" applyFill="1" applyBorder="1" applyAlignment="1" applyProtection="1">
      <alignment horizontal="center" vertical="center"/>
      <protection hidden="1"/>
    </xf>
    <xf numFmtId="175" fontId="12" fillId="42" borderId="12" xfId="66" applyNumberFormat="1" applyFont="1" applyFill="1" applyBorder="1" applyAlignment="1" applyProtection="1">
      <alignment horizontal="center" vertical="center"/>
      <protection hidden="1"/>
    </xf>
    <xf numFmtId="0" fontId="26" fillId="42" borderId="12" xfId="68" applyNumberFormat="1" applyFont="1" applyFill="1" applyBorder="1" applyAlignment="1" applyProtection="1">
      <alignment horizontal="left" vertical="top" wrapText="1"/>
      <protection hidden="1"/>
    </xf>
    <xf numFmtId="0" fontId="26" fillId="42" borderId="12" xfId="66" applyFont="1" applyFill="1" applyBorder="1" applyAlignment="1">
      <alignment horizontal="center" vertical="center"/>
      <protection/>
    </xf>
    <xf numFmtId="174" fontId="26" fillId="42" borderId="12" xfId="66" applyNumberFormat="1" applyFont="1" applyFill="1" applyBorder="1" applyAlignment="1" applyProtection="1">
      <alignment horizontal="center" vertical="center"/>
      <protection hidden="1"/>
    </xf>
    <xf numFmtId="175" fontId="26" fillId="42" borderId="12" xfId="66" applyNumberFormat="1" applyFont="1" applyFill="1" applyBorder="1" applyAlignment="1" applyProtection="1">
      <alignment horizontal="center" vertical="center"/>
      <protection hidden="1"/>
    </xf>
    <xf numFmtId="0" fontId="30" fillId="42" borderId="0" xfId="66" applyFont="1" applyFill="1">
      <alignment/>
      <protection/>
    </xf>
    <xf numFmtId="0" fontId="31" fillId="42" borderId="0" xfId="66" applyFont="1" applyFill="1">
      <alignment/>
      <protection/>
    </xf>
    <xf numFmtId="0" fontId="14" fillId="42" borderId="12" xfId="66" applyFont="1" applyFill="1" applyBorder="1" applyAlignment="1">
      <alignment horizontal="justify" vertical="center" wrapText="1"/>
      <protection/>
    </xf>
    <xf numFmtId="0" fontId="12" fillId="42" borderId="12" xfId="66" applyFont="1" applyFill="1" applyBorder="1" applyAlignment="1">
      <alignment horizontal="left" vertical="top" wrapText="1"/>
      <protection/>
    </xf>
    <xf numFmtId="0" fontId="26" fillId="42" borderId="12" xfId="66" applyFont="1" applyFill="1" applyBorder="1" applyAlignment="1">
      <alignment horizontal="left" vertical="center" wrapText="1"/>
      <protection/>
    </xf>
    <xf numFmtId="0" fontId="28" fillId="42" borderId="12" xfId="66" applyFont="1" applyFill="1" applyBorder="1" applyAlignment="1">
      <alignment vertical="center" wrapText="1"/>
      <protection/>
    </xf>
    <xf numFmtId="0" fontId="28" fillId="42" borderId="12" xfId="66" applyFont="1" applyFill="1" applyBorder="1" applyAlignment="1">
      <alignment horizontal="center" vertical="center"/>
      <protection/>
    </xf>
    <xf numFmtId="0" fontId="33" fillId="42" borderId="0" xfId="66" applyFont="1" applyFill="1">
      <alignment/>
      <protection/>
    </xf>
    <xf numFmtId="0" fontId="28" fillId="42" borderId="12" xfId="66" applyFont="1" applyFill="1" applyBorder="1" applyAlignment="1">
      <alignment horizontal="left" vertical="center" wrapText="1"/>
      <protection/>
    </xf>
    <xf numFmtId="49" fontId="12" fillId="42" borderId="12" xfId="66" applyNumberFormat="1" applyFont="1" applyFill="1" applyBorder="1" applyAlignment="1" applyProtection="1">
      <alignment horizontal="center"/>
      <protection hidden="1"/>
    </xf>
    <xf numFmtId="175" fontId="28" fillId="42" borderId="12" xfId="66" applyNumberFormat="1" applyFont="1" applyFill="1" applyBorder="1" applyAlignment="1" applyProtection="1">
      <alignment horizontal="center" vertical="center"/>
      <protection hidden="1"/>
    </xf>
    <xf numFmtId="174" fontId="28" fillId="42" borderId="12" xfId="66" applyNumberFormat="1" applyFont="1" applyFill="1" applyBorder="1" applyAlignment="1" applyProtection="1">
      <alignment horizontal="center" vertical="center"/>
      <protection hidden="1"/>
    </xf>
    <xf numFmtId="0" fontId="5" fillId="42" borderId="0" xfId="66" applyFont="1" applyFill="1">
      <alignment/>
      <protection/>
    </xf>
    <xf numFmtId="1" fontId="28" fillId="42" borderId="12" xfId="66" applyNumberFormat="1" applyFont="1" applyFill="1" applyBorder="1" applyAlignment="1" applyProtection="1">
      <alignment horizontal="center" vertical="center"/>
      <protection hidden="1"/>
    </xf>
    <xf numFmtId="1" fontId="14" fillId="42" borderId="12" xfId="66" applyNumberFormat="1" applyFont="1" applyFill="1" applyBorder="1" applyAlignment="1" applyProtection="1">
      <alignment horizontal="center" vertical="center"/>
      <protection hidden="1"/>
    </xf>
    <xf numFmtId="1" fontId="14" fillId="42" borderId="12" xfId="66" applyNumberFormat="1" applyFont="1" applyFill="1" applyBorder="1" applyAlignment="1">
      <alignment horizontal="center" vertical="center" wrapText="1"/>
      <protection/>
    </xf>
    <xf numFmtId="0" fontId="37" fillId="42" borderId="12" xfId="66" applyFont="1" applyFill="1" applyBorder="1">
      <alignment/>
      <protection/>
    </xf>
    <xf numFmtId="0" fontId="37" fillId="42" borderId="0" xfId="66" applyFont="1" applyFill="1">
      <alignment/>
      <protection/>
    </xf>
    <xf numFmtId="0" fontId="7" fillId="42" borderId="12" xfId="66" applyFont="1" applyFill="1" applyBorder="1">
      <alignment/>
      <protection/>
    </xf>
    <xf numFmtId="0" fontId="28" fillId="42" borderId="12" xfId="66" applyNumberFormat="1" applyFont="1" applyFill="1" applyBorder="1" applyAlignment="1">
      <alignment horizontal="left" vertical="center" wrapText="1"/>
      <protection/>
    </xf>
    <xf numFmtId="0" fontId="16" fillId="42" borderId="12" xfId="66" applyFont="1" applyFill="1" applyBorder="1">
      <alignment/>
      <protection/>
    </xf>
    <xf numFmtId="0" fontId="9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0" fontId="102" fillId="0" borderId="0" xfId="0" applyFont="1" applyAlignment="1">
      <alignment wrapText="1"/>
    </xf>
    <xf numFmtId="0" fontId="9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4" fillId="0" borderId="18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0" fillId="41" borderId="18" xfId="0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0" fillId="0" borderId="18" xfId="0" applyFont="1" applyBorder="1" applyAlignment="1">
      <alignment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4" fillId="41" borderId="12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2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12" fillId="0" borderId="0" xfId="66" applyFont="1" applyBorder="1" applyAlignment="1">
      <alignment horizontal="center" vertical="center"/>
      <protection/>
    </xf>
    <xf numFmtId="0" fontId="13" fillId="0" borderId="0" xfId="66" applyFont="1" applyAlignment="1">
      <alignment/>
      <protection/>
    </xf>
    <xf numFmtId="173" fontId="13" fillId="41" borderId="20" xfId="66" applyNumberFormat="1" applyFont="1" applyFill="1" applyBorder="1" applyAlignment="1" applyProtection="1">
      <alignment horizontal="right"/>
      <protection hidden="1"/>
    </xf>
    <xf numFmtId="0" fontId="95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0" fontId="13" fillId="0" borderId="0" xfId="66" applyFont="1" applyFill="1" applyBorder="1" applyAlignment="1">
      <alignment/>
      <protection/>
    </xf>
    <xf numFmtId="0" fontId="9" fillId="0" borderId="0" xfId="66" applyFont="1" applyFill="1" applyAlignment="1">
      <alignment/>
      <protection/>
    </xf>
    <xf numFmtId="0" fontId="9" fillId="0" borderId="0" xfId="66" applyFont="1" applyAlignment="1">
      <alignment/>
      <protection/>
    </xf>
    <xf numFmtId="0" fontId="9" fillId="41" borderId="0" xfId="76" applyFont="1" applyFill="1" applyAlignment="1">
      <alignment/>
      <protection/>
    </xf>
    <xf numFmtId="0" fontId="5" fillId="41" borderId="0" xfId="66" applyFill="1" applyAlignment="1">
      <alignment/>
      <protection/>
    </xf>
    <xf numFmtId="0" fontId="12" fillId="41" borderId="0" xfId="66" applyNumberFormat="1" applyFont="1" applyFill="1" applyAlignment="1" applyProtection="1">
      <alignment horizontal="center" vertical="center" wrapText="1"/>
      <protection hidden="1"/>
    </xf>
    <xf numFmtId="0" fontId="22" fillId="41" borderId="0" xfId="66" applyFont="1" applyFill="1" applyAlignment="1">
      <alignment/>
      <protection/>
    </xf>
    <xf numFmtId="49" fontId="14" fillId="41" borderId="15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21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22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17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20" xfId="66" applyNumberFormat="1" applyFont="1" applyFill="1" applyBorder="1" applyAlignment="1" applyProtection="1">
      <alignment horizontal="center" vertical="center" wrapText="1"/>
      <protection hidden="1"/>
    </xf>
    <xf numFmtId="49" fontId="14" fillId="41" borderId="23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4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3" xfId="66" applyNumberFormat="1" applyFont="1" applyFill="1" applyBorder="1" applyAlignment="1" applyProtection="1">
      <alignment horizontal="center" vertical="center" wrapText="1"/>
      <protection hidden="1"/>
    </xf>
    <xf numFmtId="173" fontId="23" fillId="41" borderId="18" xfId="76" applyNumberFormat="1" applyFont="1" applyFill="1" applyBorder="1" applyAlignment="1">
      <alignment horizontal="center" vertical="center" wrapText="1"/>
      <protection/>
    </xf>
    <xf numFmtId="0" fontId="9" fillId="41" borderId="24" xfId="66" applyFont="1" applyFill="1" applyBorder="1" applyAlignment="1">
      <alignment vertical="center"/>
      <protection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4" xfId="66" applyFont="1" applyFill="1" applyBorder="1" applyAlignment="1">
      <alignment horizontal="center" vertical="center"/>
      <protection/>
    </xf>
    <xf numFmtId="0" fontId="14" fillId="41" borderId="13" xfId="66" applyFont="1" applyFill="1" applyBorder="1" applyAlignment="1">
      <alignment horizontal="center" vertical="center"/>
      <protection/>
    </xf>
    <xf numFmtId="0" fontId="14" fillId="41" borderId="18" xfId="66" applyFont="1" applyFill="1" applyBorder="1" applyAlignment="1">
      <alignment horizontal="center" vertical="center" wrapText="1"/>
      <protection/>
    </xf>
    <xf numFmtId="0" fontId="14" fillId="41" borderId="24" xfId="66" applyFont="1" applyFill="1" applyBorder="1" applyAlignment="1">
      <alignment horizontal="center" vertical="center" wrapText="1"/>
      <protection/>
    </xf>
    <xf numFmtId="0" fontId="14" fillId="41" borderId="19" xfId="66" applyFont="1" applyFill="1" applyBorder="1" applyAlignment="1">
      <alignment horizontal="center" vertical="center" wrapText="1"/>
      <protection/>
    </xf>
    <xf numFmtId="0" fontId="35" fillId="41" borderId="0" xfId="72" applyFont="1" applyFill="1" applyBorder="1" applyAlignment="1">
      <alignment horizontal="center" vertical="center"/>
      <protection/>
    </xf>
    <xf numFmtId="0" fontId="5" fillId="41" borderId="0" xfId="66" applyFill="1" applyAlignment="1">
      <alignment horizontal="center" vertical="center"/>
      <protection/>
    </xf>
    <xf numFmtId="0" fontId="5" fillId="41" borderId="20" xfId="66" applyFill="1" applyBorder="1" applyAlignment="1">
      <alignment/>
      <protection/>
    </xf>
    <xf numFmtId="0" fontId="23" fillId="41" borderId="12" xfId="66" applyFont="1" applyFill="1" applyBorder="1" applyAlignment="1">
      <alignment horizontal="center" vertical="center" wrapText="1"/>
      <protection/>
    </xf>
    <xf numFmtId="0" fontId="13" fillId="41" borderId="15" xfId="72" applyFont="1" applyFill="1" applyBorder="1" applyAlignment="1">
      <alignment horizontal="center" vertical="center" wrapText="1"/>
      <protection/>
    </xf>
    <xf numFmtId="0" fontId="13" fillId="41" borderId="21" xfId="72" applyFont="1" applyFill="1" applyBorder="1" applyAlignment="1">
      <alignment horizontal="center" vertical="center" wrapText="1"/>
      <protection/>
    </xf>
    <xf numFmtId="0" fontId="13" fillId="41" borderId="22" xfId="72" applyFont="1" applyFill="1" applyBorder="1" applyAlignment="1">
      <alignment horizontal="center" vertical="center" wrapText="1"/>
      <protection/>
    </xf>
    <xf numFmtId="0" fontId="13" fillId="41" borderId="17" xfId="72" applyFont="1" applyFill="1" applyBorder="1" applyAlignment="1">
      <alignment horizontal="center" vertical="center" wrapText="1"/>
      <protection/>
    </xf>
    <xf numFmtId="0" fontId="13" fillId="41" borderId="20" xfId="72" applyFont="1" applyFill="1" applyBorder="1" applyAlignment="1">
      <alignment horizontal="center" vertical="center" wrapText="1"/>
      <protection/>
    </xf>
    <xf numFmtId="0" fontId="13" fillId="41" borderId="23" xfId="72" applyFont="1" applyFill="1" applyBorder="1" applyAlignment="1">
      <alignment horizontal="center" vertical="center" wrapText="1"/>
      <protection/>
    </xf>
    <xf numFmtId="0" fontId="13" fillId="41" borderId="12" xfId="72" applyFont="1" applyFill="1" applyBorder="1" applyAlignment="1">
      <alignment horizontal="center" vertical="center" wrapText="1"/>
      <protection/>
    </xf>
    <xf numFmtId="49" fontId="13" fillId="41" borderId="12" xfId="72" applyNumberFormat="1" applyFont="1" applyFill="1" applyBorder="1" applyAlignment="1">
      <alignment horizontal="center" vertical="center" wrapText="1"/>
      <protection/>
    </xf>
    <xf numFmtId="173" fontId="23" fillId="41" borderId="24" xfId="76" applyNumberFormat="1" applyFont="1" applyFill="1" applyBorder="1" applyAlignment="1">
      <alignment horizontal="center" vertical="center" wrapText="1"/>
      <protection/>
    </xf>
    <xf numFmtId="173" fontId="23" fillId="41" borderId="19" xfId="76" applyNumberFormat="1" applyFont="1" applyFill="1" applyBorder="1" applyAlignment="1">
      <alignment horizontal="center" vertical="center" wrapText="1"/>
      <protection/>
    </xf>
    <xf numFmtId="49" fontId="35" fillId="41" borderId="0" xfId="72" applyNumberFormat="1" applyFont="1" applyFill="1" applyAlignment="1">
      <alignment horizontal="center" vertical="center"/>
      <protection/>
    </xf>
    <xf numFmtId="49" fontId="35" fillId="41" borderId="0" xfId="72" applyNumberFormat="1" applyFont="1" applyFill="1" applyAlignment="1">
      <alignment horizontal="center" vertical="center" wrapText="1"/>
      <protection/>
    </xf>
    <xf numFmtId="0" fontId="99" fillId="0" borderId="0" xfId="71" applyFont="1" applyAlignment="1">
      <alignment horizontal="center" vertical="center" wrapText="1"/>
      <protection/>
    </xf>
    <xf numFmtId="0" fontId="100" fillId="0" borderId="0" xfId="71" applyFont="1" applyAlignment="1">
      <alignment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 3 3" xfId="73"/>
    <cellStyle name="Обычный 4" xfId="74"/>
    <cellStyle name="Обычный_tmp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102;&#1076;&#1078;&#1077;&#1090;&#1099;%20&#1087;&#1086;&#1089;&#1077;&#1083;&#1077;&#1085;&#1080;&#1081;%202017-2019%20&#1075;&#1075;\&#1040;&#1056;&#1058;&#1070;&#1064;&#1048;&#1053;&#1054;\&#1040;&#1088;&#1090;&#1102;&#1096;&#1080;&#1085;&#1086;%20&#1041;&#1102;&#1076;&#1078;&#1077;&#1090;%202017-2019\&#1041;&#1102;&#1076;&#1078;&#1077;&#1090;%20&#1089;&#1077;&#1083;&#1100;&#1089;&#1082;&#1086;&#1075;&#1086;%20&#1087;&#1086;&#1089;&#1077;&#1083;&#1077;&#1085;&#1080;&#1103;%20&#1040;&#1088;&#1090;&#1102;&#1096;&#1080;&#1085;&#1089;&#1082;&#1086;&#1075;&#1086;%20&#8470;%2062%20&#1086;&#1090;%2015.12.16\&#1040;&#1088;&#1090;&#1102;&#1096;&#1080;&#1085;&#1086;%20(&#1076;&#1077;&#1082;&#1072;&#1073;&#1088;&#1100;)\&#1040;&#1056;&#1058;&#1070;&#1064;&#1048;&#1053;&#1054;%20&#1055;&#1088;&#1080;&#1083;&#1086;&#1078;&#1077;&#1085;&#1080;&#1077;%20&#8470;%201,2,3,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070;&#1044;&#1046;&#1045;&#1058;&#1067;%20&#1055;&#1054;&#1057;&#1045;&#1051;&#1045;&#1053;&#1048;&#1049;%202019-2021\&#1041;&#1070;&#1044;&#1046;&#1045;&#1058;\&#1040;&#1088;&#1090;&#1102;&#1096;&#1080;&#1085;&#1086;\&#1040;&#1088;&#1090;&#1102;&#1096;&#1080;&#1085;&#1086;%20(&#1044;&#1045;&#1050;&#1040;&#1041;&#1056;&#1068;-2)\&#1040;&#1056;&#1058;&#1070;&#1064;&#1048;&#1053;&#1054;%20&#1055;&#1088;&#1080;&#1083;&#1086;&#1078;&#1077;&#1085;&#1080;&#1077;%201,2,4,5,6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9."/>
      <sheetName val="приложение 10"/>
      <sheetName val="приложение 11"/>
      <sheetName val="приложение 12"/>
    </sheetNames>
    <sheetDataSet>
      <sheetData sheetId="3">
        <row r="87">
          <cell r="J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</sheetNames>
    <sheetDataSet>
      <sheetData sheetId="3">
        <row r="40">
          <cell r="J40">
            <v>0</v>
          </cell>
          <cell r="K40">
            <v>0</v>
          </cell>
          <cell r="L40">
            <v>0</v>
          </cell>
        </row>
        <row r="81">
          <cell r="J81">
            <v>150</v>
          </cell>
        </row>
        <row r="85">
          <cell r="J85">
            <v>17.6</v>
          </cell>
        </row>
        <row r="87">
          <cell r="J87">
            <v>0</v>
          </cell>
        </row>
        <row r="102">
          <cell r="J102">
            <v>16.4</v>
          </cell>
          <cell r="L102">
            <v>0</v>
          </cell>
        </row>
        <row r="114">
          <cell r="J114">
            <v>363.9</v>
          </cell>
          <cell r="L114">
            <v>0</v>
          </cell>
        </row>
        <row r="118">
          <cell r="J118">
            <v>84.5</v>
          </cell>
          <cell r="L118">
            <v>0</v>
          </cell>
        </row>
        <row r="129">
          <cell r="J129">
            <v>173</v>
          </cell>
          <cell r="L129">
            <v>0</v>
          </cell>
        </row>
        <row r="131">
          <cell r="J131">
            <v>20</v>
          </cell>
          <cell r="L131">
            <v>0</v>
          </cell>
        </row>
        <row r="138">
          <cell r="J138">
            <v>977.4</v>
          </cell>
          <cell r="L138">
            <v>0</v>
          </cell>
        </row>
        <row r="141">
          <cell r="J141">
            <v>0</v>
          </cell>
          <cell r="L141">
            <v>0</v>
          </cell>
        </row>
        <row r="144">
          <cell r="J144">
            <v>0</v>
          </cell>
          <cell r="L144">
            <v>0</v>
          </cell>
        </row>
        <row r="147">
          <cell r="J147">
            <v>1034.1</v>
          </cell>
          <cell r="L147">
            <v>0</v>
          </cell>
        </row>
        <row r="149">
          <cell r="J149">
            <v>96.1</v>
          </cell>
        </row>
        <row r="170">
          <cell r="J170">
            <v>4.4</v>
          </cell>
          <cell r="L1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371" t="s">
        <v>145</v>
      </c>
      <c r="E1" s="372"/>
      <c r="F1" s="372"/>
    </row>
    <row r="2" spans="4:6" ht="12.75">
      <c r="D2" s="371" t="s">
        <v>5</v>
      </c>
      <c r="E2" s="372"/>
      <c r="F2" s="372"/>
    </row>
    <row r="3" spans="4:6" ht="12.75">
      <c r="D3" s="371" t="s">
        <v>312</v>
      </c>
      <c r="E3" s="372"/>
      <c r="F3" s="372"/>
    </row>
    <row r="4" spans="4:6" ht="12.75">
      <c r="D4" s="371" t="s">
        <v>6</v>
      </c>
      <c r="E4" s="372"/>
      <c r="F4" s="372"/>
    </row>
    <row r="6" spans="1:10" ht="15">
      <c r="A6" s="369" t="s">
        <v>275</v>
      </c>
      <c r="B6" s="369"/>
      <c r="C6" s="370"/>
      <c r="D6" s="370"/>
      <c r="E6" s="370"/>
      <c r="F6" s="7"/>
      <c r="G6" s="6"/>
      <c r="H6" s="6"/>
      <c r="I6" s="6"/>
      <c r="J6" s="6"/>
    </row>
    <row r="7" ht="12.75">
      <c r="E7" s="5" t="s">
        <v>4</v>
      </c>
    </row>
    <row r="8" spans="1:5" ht="12.75">
      <c r="A8" s="367" t="s">
        <v>7</v>
      </c>
      <c r="B8" s="373" t="s">
        <v>10</v>
      </c>
      <c r="C8" s="374"/>
      <c r="D8" s="367" t="s">
        <v>9</v>
      </c>
      <c r="E8" s="367" t="s">
        <v>8</v>
      </c>
    </row>
    <row r="9" spans="1:6" ht="129.75" customHeight="1">
      <c r="A9" s="368"/>
      <c r="B9" s="4" t="s">
        <v>11</v>
      </c>
      <c r="C9" s="4" t="s">
        <v>12</v>
      </c>
      <c r="D9" s="368"/>
      <c r="E9" s="368"/>
      <c r="F9" s="1"/>
    </row>
    <row r="10" spans="1:6" ht="14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"/>
    </row>
    <row r="11" spans="1:6" ht="63.75" customHeight="1">
      <c r="A11" s="8" t="s">
        <v>125</v>
      </c>
      <c r="B11" s="8"/>
      <c r="C11" s="4"/>
      <c r="D11" s="9">
        <f>D18+D17</f>
        <v>653.6000000000004</v>
      </c>
      <c r="E11" s="9">
        <f>E17+E18</f>
        <v>623.5999999999995</v>
      </c>
      <c r="F11" s="1"/>
    </row>
    <row r="12" spans="1:6" ht="13.5" customHeight="1">
      <c r="A12" s="3" t="s">
        <v>124</v>
      </c>
      <c r="B12" s="3"/>
      <c r="C12" s="2"/>
      <c r="D12" s="10"/>
      <c r="E12" s="10"/>
      <c r="F12" s="1"/>
    </row>
    <row r="13" spans="1:6" ht="39.75" customHeight="1">
      <c r="A13" s="3" t="s">
        <v>126</v>
      </c>
      <c r="B13" s="3"/>
      <c r="C13" s="2"/>
      <c r="D13" s="10">
        <f>D16</f>
        <v>653.6000000000004</v>
      </c>
      <c r="E13" s="10">
        <f>E16</f>
        <v>623.5999999999995</v>
      </c>
      <c r="F13" s="1"/>
    </row>
    <row r="14" spans="1:6" ht="15.75" customHeight="1">
      <c r="A14" s="3" t="s">
        <v>123</v>
      </c>
      <c r="B14" s="3"/>
      <c r="C14" s="2"/>
      <c r="D14" s="10"/>
      <c r="E14" s="10"/>
      <c r="F14" s="1"/>
    </row>
    <row r="15" spans="1:6" ht="31.5" customHeight="1">
      <c r="A15" s="8" t="s">
        <v>130</v>
      </c>
      <c r="B15" s="4">
        <v>802</v>
      </c>
      <c r="C15" s="4"/>
      <c r="D15" s="9"/>
      <c r="E15" s="9"/>
      <c r="F15" s="1"/>
    </row>
    <row r="16" spans="1:6" ht="34.5" customHeight="1">
      <c r="A16" s="3" t="s">
        <v>3</v>
      </c>
      <c r="B16" s="2">
        <v>802</v>
      </c>
      <c r="C16" s="2" t="s">
        <v>2</v>
      </c>
      <c r="D16" s="10">
        <f>D18+D17</f>
        <v>653.6000000000004</v>
      </c>
      <c r="E16" s="10">
        <f>E18+E17</f>
        <v>623.5999999999995</v>
      </c>
      <c r="F16" s="1"/>
    </row>
    <row r="17" spans="1:6" ht="43.5" customHeight="1">
      <c r="A17" s="3" t="s">
        <v>122</v>
      </c>
      <c r="B17" s="2">
        <v>802</v>
      </c>
      <c r="C17" s="2" t="s">
        <v>14</v>
      </c>
      <c r="D17" s="10">
        <f>-'Доходы (2)'!D13</f>
        <v>-7926.6</v>
      </c>
      <c r="E17" s="10">
        <v>-7466.1</v>
      </c>
      <c r="F17" s="1"/>
    </row>
    <row r="18" spans="1:6" ht="45" customHeight="1">
      <c r="A18" s="3" t="s">
        <v>1</v>
      </c>
      <c r="B18" s="2">
        <v>802</v>
      </c>
      <c r="C18" s="2" t="s">
        <v>0</v>
      </c>
      <c r="D18" s="10">
        <f>'Расходы (3)'!D41</f>
        <v>8580.2</v>
      </c>
      <c r="E18" s="10">
        <v>8089.7</v>
      </c>
      <c r="F18" s="1"/>
    </row>
    <row r="19" ht="12.75">
      <c r="F19" s="1"/>
    </row>
    <row r="20" ht="12.75">
      <c r="F20" s="1"/>
    </row>
  </sheetData>
  <sheetProtection/>
  <mergeCells count="9">
    <mergeCell ref="A8:A9"/>
    <mergeCell ref="A6:E6"/>
    <mergeCell ref="D1:F1"/>
    <mergeCell ref="D2:F2"/>
    <mergeCell ref="D3:F3"/>
    <mergeCell ref="D4:F4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371" t="s">
        <v>145</v>
      </c>
      <c r="E1" s="372"/>
      <c r="F1" s="372"/>
    </row>
    <row r="2" spans="4:6" ht="12.75">
      <c r="D2" s="371" t="s">
        <v>5</v>
      </c>
      <c r="E2" s="372"/>
      <c r="F2" s="372"/>
    </row>
    <row r="3" spans="4:6" ht="12.75">
      <c r="D3" s="371" t="s">
        <v>13</v>
      </c>
      <c r="E3" s="372"/>
      <c r="F3" s="372"/>
    </row>
    <row r="4" spans="4:6" ht="12.75">
      <c r="D4" s="371" t="s">
        <v>67</v>
      </c>
      <c r="E4" s="372"/>
      <c r="F4" s="372"/>
    </row>
    <row r="6" spans="1:10" ht="79.5" customHeight="1">
      <c r="A6" s="375" t="s">
        <v>196</v>
      </c>
      <c r="B6" s="375"/>
      <c r="C6" s="376"/>
      <c r="D6" s="376"/>
      <c r="E6" s="376"/>
      <c r="F6" s="65"/>
      <c r="G6" s="6"/>
      <c r="H6" s="6"/>
      <c r="I6" s="6"/>
      <c r="J6" s="6"/>
    </row>
    <row r="7" ht="12.75">
      <c r="E7" s="5" t="s">
        <v>4</v>
      </c>
    </row>
    <row r="8" spans="1:5" ht="12.75">
      <c r="A8" s="367" t="s">
        <v>7</v>
      </c>
      <c r="B8" s="373" t="s">
        <v>10</v>
      </c>
      <c r="C8" s="374"/>
      <c r="D8" s="367" t="s">
        <v>9</v>
      </c>
      <c r="E8" s="367" t="s">
        <v>8</v>
      </c>
    </row>
    <row r="9" spans="1:6" ht="129.75" customHeight="1">
      <c r="A9" s="368"/>
      <c r="B9" s="383" t="s">
        <v>12</v>
      </c>
      <c r="C9" s="382"/>
      <c r="D9" s="368"/>
      <c r="E9" s="368"/>
      <c r="F9" s="1"/>
    </row>
    <row r="10" spans="1:6" ht="14.25" customHeight="1">
      <c r="A10" s="4">
        <v>1</v>
      </c>
      <c r="B10" s="383">
        <v>2</v>
      </c>
      <c r="C10" s="382"/>
      <c r="D10" s="4">
        <v>3</v>
      </c>
      <c r="E10" s="4">
        <v>4</v>
      </c>
      <c r="F10" s="1"/>
    </row>
    <row r="11" spans="1:6" ht="63.75" customHeight="1">
      <c r="A11" s="8" t="s">
        <v>125</v>
      </c>
      <c r="B11" s="377"/>
      <c r="C11" s="378"/>
      <c r="D11" s="9">
        <f>D17+D16</f>
        <v>206.89999999999964</v>
      </c>
      <c r="E11" s="9">
        <f>E16+E17</f>
        <v>-446.7000000000007</v>
      </c>
      <c r="F11" s="1"/>
    </row>
    <row r="12" spans="1:6" ht="13.5" customHeight="1">
      <c r="A12" s="3" t="s">
        <v>124</v>
      </c>
      <c r="B12" s="384"/>
      <c r="C12" s="378"/>
      <c r="D12" s="10"/>
      <c r="E12" s="10"/>
      <c r="F12" s="1"/>
    </row>
    <row r="13" spans="1:6" ht="28.5" customHeight="1">
      <c r="A13" s="3" t="s">
        <v>126</v>
      </c>
      <c r="B13" s="384"/>
      <c r="C13" s="378"/>
      <c r="D13" s="10">
        <f>D15</f>
        <v>206.89999999999964</v>
      </c>
      <c r="E13" s="10">
        <f>E15</f>
        <v>-446.7000000000007</v>
      </c>
      <c r="F13" s="1"/>
    </row>
    <row r="14" spans="1:6" ht="15.75" customHeight="1">
      <c r="A14" s="3" t="s">
        <v>123</v>
      </c>
      <c r="B14" s="384"/>
      <c r="C14" s="378"/>
      <c r="D14" s="10"/>
      <c r="E14" s="10"/>
      <c r="F14" s="1"/>
    </row>
    <row r="15" spans="1:6" ht="34.5" customHeight="1">
      <c r="A15" s="3" t="s">
        <v>3</v>
      </c>
      <c r="B15" s="381" t="s">
        <v>2</v>
      </c>
      <c r="C15" s="382"/>
      <c r="D15" s="10">
        <f>D17+D16</f>
        <v>206.89999999999964</v>
      </c>
      <c r="E15" s="10">
        <f>E17+E16</f>
        <v>-446.7000000000007</v>
      </c>
      <c r="F15" s="1"/>
    </row>
    <row r="16" spans="1:6" ht="43.5" customHeight="1">
      <c r="A16" s="3" t="s">
        <v>122</v>
      </c>
      <c r="B16" s="379" t="s">
        <v>14</v>
      </c>
      <c r="C16" s="380"/>
      <c r="D16" s="11">
        <v>-10613.2</v>
      </c>
      <c r="E16" s="10">
        <v>-10775.7</v>
      </c>
      <c r="F16" s="1"/>
    </row>
    <row r="17" spans="1:6" ht="45" customHeight="1">
      <c r="A17" s="3" t="s">
        <v>1</v>
      </c>
      <c r="B17" s="381" t="s">
        <v>0</v>
      </c>
      <c r="C17" s="382"/>
      <c r="D17" s="10">
        <v>10820.1</v>
      </c>
      <c r="E17" s="10">
        <v>10329</v>
      </c>
      <c r="F17" s="1"/>
    </row>
    <row r="18" ht="12.75">
      <c r="F18" s="1"/>
    </row>
    <row r="19" ht="12.75">
      <c r="F19" s="1"/>
    </row>
  </sheetData>
  <sheetProtection/>
  <mergeCells count="18">
    <mergeCell ref="B16:C16"/>
    <mergeCell ref="B17:C17"/>
    <mergeCell ref="B9:C9"/>
    <mergeCell ref="B10:C10"/>
    <mergeCell ref="B12:C12"/>
    <mergeCell ref="B13:C13"/>
    <mergeCell ref="B14:C14"/>
    <mergeCell ref="B15:C15"/>
    <mergeCell ref="D1:F1"/>
    <mergeCell ref="D2:F2"/>
    <mergeCell ref="D3:F3"/>
    <mergeCell ref="D4:F4"/>
    <mergeCell ref="A6:E6"/>
    <mergeCell ref="B11:C11"/>
    <mergeCell ref="A8:A9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9"/>
  <sheetViews>
    <sheetView view="pageBreakPreview" zoomScaleSheetLayoutView="100" zoomScalePageLayoutView="0" workbookViewId="0" topLeftCell="B1">
      <selection activeCell="D4" sqref="D4:F4"/>
    </sheetView>
  </sheetViews>
  <sheetFormatPr defaultColWidth="9.00390625" defaultRowHeight="12.75"/>
  <cols>
    <col min="1" max="1" width="7.875" style="0" hidden="1" customWidth="1"/>
    <col min="2" max="2" width="21.125" style="14" customWidth="1"/>
    <col min="3" max="3" width="40.375" style="14" customWidth="1"/>
    <col min="4" max="4" width="16.25390625" style="14" customWidth="1"/>
    <col min="5" max="5" width="12.375" style="14" customWidth="1"/>
    <col min="6" max="6" width="0.37109375" style="14" customWidth="1"/>
    <col min="7" max="8" width="9.125" style="13" customWidth="1"/>
  </cols>
  <sheetData>
    <row r="1" spans="4:6" ht="15.75">
      <c r="D1" s="371" t="s">
        <v>145</v>
      </c>
      <c r="E1" s="372"/>
      <c r="F1" s="372"/>
    </row>
    <row r="2" spans="4:6" ht="15.75">
      <c r="D2" s="371" t="s">
        <v>5</v>
      </c>
      <c r="E2" s="372"/>
      <c r="F2" s="372"/>
    </row>
    <row r="3" spans="4:6" ht="15.75">
      <c r="D3" s="371" t="s">
        <v>312</v>
      </c>
      <c r="E3" s="372"/>
      <c r="F3" s="372"/>
    </row>
    <row r="4" spans="4:6" ht="15.75">
      <c r="D4" s="371" t="s">
        <v>67</v>
      </c>
      <c r="E4" s="372"/>
      <c r="F4" s="372"/>
    </row>
    <row r="5" spans="1:6" ht="21.75" customHeight="1">
      <c r="A5" s="388" t="s">
        <v>249</v>
      </c>
      <c r="B5" s="388"/>
      <c r="C5" s="388"/>
      <c r="D5" s="388"/>
      <c r="E5" s="388"/>
      <c r="F5" s="12"/>
    </row>
    <row r="6" spans="1:6" ht="50.25" customHeight="1">
      <c r="A6" s="375" t="s">
        <v>256</v>
      </c>
      <c r="B6" s="375"/>
      <c r="C6" s="375"/>
      <c r="D6" s="375"/>
      <c r="E6" s="375"/>
      <c r="F6" s="66"/>
    </row>
    <row r="7" ht="11.25" customHeight="1">
      <c r="E7" s="5" t="s">
        <v>4</v>
      </c>
    </row>
    <row r="8" spans="1:6" ht="1.5" customHeight="1">
      <c r="A8" s="202"/>
      <c r="B8" s="207"/>
      <c r="C8" s="386" t="s">
        <v>66</v>
      </c>
      <c r="D8" s="387" t="s">
        <v>9</v>
      </c>
      <c r="E8" s="387" t="s">
        <v>8</v>
      </c>
      <c r="F8" s="385"/>
    </row>
    <row r="9" spans="1:6" ht="7.5" customHeight="1" hidden="1">
      <c r="A9" s="203"/>
      <c r="B9" s="207"/>
      <c r="C9" s="386"/>
      <c r="D9" s="387"/>
      <c r="E9" s="387"/>
      <c r="F9" s="385"/>
    </row>
    <row r="10" spans="1:6" ht="1.5" customHeight="1" hidden="1">
      <c r="A10" s="204"/>
      <c r="B10" s="207"/>
      <c r="C10" s="386"/>
      <c r="D10" s="387"/>
      <c r="E10" s="387"/>
      <c r="F10" s="385"/>
    </row>
    <row r="11" spans="1:6" ht="55.5" customHeight="1">
      <c r="A11" s="205" t="s">
        <v>65</v>
      </c>
      <c r="B11" s="182" t="s">
        <v>276</v>
      </c>
      <c r="C11" s="386"/>
      <c r="D11" s="387"/>
      <c r="E11" s="387"/>
      <c r="F11" s="37"/>
    </row>
    <row r="12" spans="1:6" ht="16.5" customHeight="1">
      <c r="A12" s="31">
        <v>1</v>
      </c>
      <c r="B12" s="206">
        <v>2</v>
      </c>
      <c r="C12" s="38">
        <v>3</v>
      </c>
      <c r="D12" s="21">
        <v>4</v>
      </c>
      <c r="E12" s="21">
        <v>5</v>
      </c>
      <c r="F12" s="37"/>
    </row>
    <row r="13" spans="1:6" ht="15.75" customHeight="1">
      <c r="A13" s="36"/>
      <c r="B13" s="35"/>
      <c r="C13" s="34" t="s">
        <v>64</v>
      </c>
      <c r="D13" s="33">
        <f>D14+D45</f>
        <v>7926.6</v>
      </c>
      <c r="E13" s="33">
        <f>E14+E45</f>
        <v>7398.200000000001</v>
      </c>
      <c r="F13" s="32"/>
    </row>
    <row r="14" spans="1:6" ht="15.75">
      <c r="A14" s="68" t="s">
        <v>127</v>
      </c>
      <c r="B14" s="21" t="s">
        <v>63</v>
      </c>
      <c r="C14" s="20" t="s">
        <v>62</v>
      </c>
      <c r="D14" s="19">
        <f>D15+D18+D24+D26+D31+D33+D39+D37+D41+D43</f>
        <v>2289</v>
      </c>
      <c r="E14" s="19">
        <f>E15+E18+E24+E26+E31+E33+E37+E39+E41+E43</f>
        <v>2186.4</v>
      </c>
      <c r="F14" s="15"/>
    </row>
    <row r="15" spans="1:8" s="24" customFormat="1" ht="19.5" customHeight="1">
      <c r="A15" s="68"/>
      <c r="B15" s="21"/>
      <c r="C15" s="20" t="s">
        <v>61</v>
      </c>
      <c r="D15" s="19">
        <f>D17</f>
        <v>1573.5</v>
      </c>
      <c r="E15" s="19">
        <f>E17</f>
        <v>1488</v>
      </c>
      <c r="F15" s="26"/>
      <c r="G15" s="25"/>
      <c r="H15" s="25"/>
    </row>
    <row r="16" spans="1:8" ht="15.75">
      <c r="A16" s="69" t="s">
        <v>127</v>
      </c>
      <c r="B16" s="17" t="s">
        <v>60</v>
      </c>
      <c r="C16" s="16" t="s">
        <v>59</v>
      </c>
      <c r="D16" s="11">
        <f>D17</f>
        <v>1573.5</v>
      </c>
      <c r="E16" s="11">
        <f>E17</f>
        <v>1488</v>
      </c>
      <c r="F16" s="23"/>
      <c r="G16" s="22"/>
      <c r="H16" s="22"/>
    </row>
    <row r="17" spans="1:8" ht="88.5" customHeight="1">
      <c r="A17" s="70" t="s">
        <v>127</v>
      </c>
      <c r="B17" s="17" t="s">
        <v>58</v>
      </c>
      <c r="C17" s="16" t="s">
        <v>57</v>
      </c>
      <c r="D17" s="11">
        <v>1573.5</v>
      </c>
      <c r="E17" s="11">
        <v>1488</v>
      </c>
      <c r="F17" s="23"/>
      <c r="G17" s="22"/>
      <c r="H17" s="22"/>
    </row>
    <row r="18" spans="1:8" ht="53.25" customHeight="1" hidden="1">
      <c r="A18" s="71" t="s">
        <v>127</v>
      </c>
      <c r="B18" s="21" t="s">
        <v>56</v>
      </c>
      <c r="C18" s="20" t="s">
        <v>55</v>
      </c>
      <c r="D18" s="19">
        <f>D19</f>
        <v>0</v>
      </c>
      <c r="E18" s="19">
        <f>E19</f>
        <v>0</v>
      </c>
      <c r="F18" s="26"/>
      <c r="G18" s="22"/>
      <c r="H18" s="22"/>
    </row>
    <row r="19" spans="1:8" s="29" customFormat="1" ht="42" customHeight="1" hidden="1">
      <c r="A19" s="70" t="s">
        <v>127</v>
      </c>
      <c r="B19" s="17" t="s">
        <v>54</v>
      </c>
      <c r="C19" s="16" t="s">
        <v>53</v>
      </c>
      <c r="D19" s="11">
        <f>D20+D21+D22+D23</f>
        <v>0</v>
      </c>
      <c r="E19" s="11">
        <f>E20+E21+E22+E23</f>
        <v>0</v>
      </c>
      <c r="F19" s="23"/>
      <c r="G19" s="22"/>
      <c r="H19" s="22"/>
    </row>
    <row r="20" spans="1:8" s="29" customFormat="1" ht="103.5" customHeight="1" hidden="1">
      <c r="A20" s="70" t="s">
        <v>127</v>
      </c>
      <c r="B20" s="17" t="s">
        <v>52</v>
      </c>
      <c r="C20" s="16" t="s">
        <v>51</v>
      </c>
      <c r="D20" s="11"/>
      <c r="E20" s="11"/>
      <c r="F20" s="23"/>
      <c r="G20" s="22"/>
      <c r="H20" s="22"/>
    </row>
    <row r="21" spans="1:8" s="29" customFormat="1" ht="129.75" customHeight="1" hidden="1">
      <c r="A21" s="70" t="s">
        <v>127</v>
      </c>
      <c r="B21" s="17" t="s">
        <v>50</v>
      </c>
      <c r="C21" s="16" t="s">
        <v>49</v>
      </c>
      <c r="D21" s="30"/>
      <c r="E21" s="11"/>
      <c r="F21" s="23"/>
      <c r="G21" s="22"/>
      <c r="H21" s="22"/>
    </row>
    <row r="22" spans="1:8" s="29" customFormat="1" ht="102.75" customHeight="1" hidden="1">
      <c r="A22" s="70" t="s">
        <v>127</v>
      </c>
      <c r="B22" s="17" t="s">
        <v>48</v>
      </c>
      <c r="C22" s="16" t="s">
        <v>47</v>
      </c>
      <c r="D22" s="11"/>
      <c r="E22" s="11"/>
      <c r="F22" s="23"/>
      <c r="G22" s="22"/>
      <c r="H22" s="22"/>
    </row>
    <row r="23" spans="1:8" s="29" customFormat="1" ht="104.25" customHeight="1" hidden="1">
      <c r="A23" s="70" t="s">
        <v>127</v>
      </c>
      <c r="B23" s="17" t="s">
        <v>46</v>
      </c>
      <c r="C23" s="16" t="s">
        <v>45</v>
      </c>
      <c r="D23" s="30"/>
      <c r="E23" s="11"/>
      <c r="F23" s="23"/>
      <c r="G23" s="22"/>
      <c r="H23" s="22"/>
    </row>
    <row r="24" spans="1:8" s="29" customFormat="1" ht="32.25" customHeight="1" hidden="1">
      <c r="A24" s="71"/>
      <c r="B24" s="21"/>
      <c r="C24" s="20" t="s">
        <v>44</v>
      </c>
      <c r="D24" s="19">
        <f>D25</f>
        <v>0</v>
      </c>
      <c r="E24" s="19">
        <f>E25</f>
        <v>0</v>
      </c>
      <c r="F24" s="26"/>
      <c r="G24" s="22"/>
      <c r="H24" s="22"/>
    </row>
    <row r="25" spans="1:8" s="29" customFormat="1" ht="25.5" customHeight="1" hidden="1">
      <c r="A25" s="70" t="s">
        <v>127</v>
      </c>
      <c r="B25" s="17" t="s">
        <v>43</v>
      </c>
      <c r="C25" s="16" t="s">
        <v>42</v>
      </c>
      <c r="D25" s="11">
        <v>0</v>
      </c>
      <c r="E25" s="11">
        <v>0</v>
      </c>
      <c r="F25" s="23"/>
      <c r="G25" s="22"/>
      <c r="H25" s="22"/>
    </row>
    <row r="26" spans="1:8" ht="15.75" customHeight="1">
      <c r="A26" s="71"/>
      <c r="B26" s="21"/>
      <c r="C26" s="20" t="s">
        <v>41</v>
      </c>
      <c r="D26" s="19">
        <f>D27+D28</f>
        <v>525.8</v>
      </c>
      <c r="E26" s="19">
        <f>E27+E28</f>
        <v>503.5</v>
      </c>
      <c r="F26" s="26"/>
      <c r="G26" s="22"/>
      <c r="H26" s="22"/>
    </row>
    <row r="27" spans="1:8" ht="65.25" customHeight="1">
      <c r="A27" s="70" t="s">
        <v>127</v>
      </c>
      <c r="B27" s="17" t="s">
        <v>40</v>
      </c>
      <c r="C27" s="16" t="s">
        <v>39</v>
      </c>
      <c r="D27" s="11">
        <v>126.6</v>
      </c>
      <c r="E27" s="11">
        <v>121.5</v>
      </c>
      <c r="F27" s="23"/>
      <c r="G27" s="22"/>
      <c r="H27" s="22"/>
    </row>
    <row r="28" spans="1:8" ht="15.75" customHeight="1">
      <c r="A28" s="70" t="s">
        <v>127</v>
      </c>
      <c r="B28" s="17" t="s">
        <v>38</v>
      </c>
      <c r="C28" s="16" t="s">
        <v>37</v>
      </c>
      <c r="D28" s="11">
        <f>D29+D30</f>
        <v>399.2</v>
      </c>
      <c r="E28" s="11">
        <f>E29+E30</f>
        <v>382</v>
      </c>
      <c r="F28" s="23"/>
      <c r="G28" s="22"/>
      <c r="H28" s="22"/>
    </row>
    <row r="29" spans="1:8" ht="51.75" customHeight="1">
      <c r="A29" s="70" t="s">
        <v>127</v>
      </c>
      <c r="B29" s="28" t="s">
        <v>36</v>
      </c>
      <c r="C29" s="27" t="s">
        <v>35</v>
      </c>
      <c r="D29" s="11">
        <v>57.7</v>
      </c>
      <c r="E29" s="11">
        <v>55</v>
      </c>
      <c r="F29" s="23"/>
      <c r="G29" s="22"/>
      <c r="H29" s="22"/>
    </row>
    <row r="30" spans="1:8" ht="52.5" customHeight="1">
      <c r="A30" s="70" t="s">
        <v>127</v>
      </c>
      <c r="B30" s="28" t="s">
        <v>34</v>
      </c>
      <c r="C30" s="27" t="s">
        <v>33</v>
      </c>
      <c r="D30" s="11">
        <v>341.5</v>
      </c>
      <c r="E30" s="11">
        <v>327</v>
      </c>
      <c r="F30" s="23"/>
      <c r="G30" s="22"/>
      <c r="H30" s="22"/>
    </row>
    <row r="31" spans="1:8" ht="22.5" customHeight="1">
      <c r="A31" s="71"/>
      <c r="B31" s="21"/>
      <c r="C31" s="20" t="s">
        <v>32</v>
      </c>
      <c r="D31" s="19">
        <f>D32</f>
        <v>11</v>
      </c>
      <c r="E31" s="19">
        <f>E32</f>
        <v>10.6</v>
      </c>
      <c r="F31" s="26"/>
      <c r="G31" s="22"/>
      <c r="H31" s="22"/>
    </row>
    <row r="32" spans="1:8" ht="105" customHeight="1">
      <c r="A32" s="70" t="s">
        <v>127</v>
      </c>
      <c r="B32" s="17" t="s">
        <v>31</v>
      </c>
      <c r="C32" s="16" t="s">
        <v>30</v>
      </c>
      <c r="D32" s="11">
        <v>11</v>
      </c>
      <c r="E32" s="11">
        <v>10.6</v>
      </c>
      <c r="F32" s="23"/>
      <c r="G32" s="22"/>
      <c r="H32" s="22"/>
    </row>
    <row r="33" spans="1:8" ht="55.5" customHeight="1">
      <c r="A33" s="71"/>
      <c r="B33" s="21"/>
      <c r="C33" s="20" t="s">
        <v>29</v>
      </c>
      <c r="D33" s="19">
        <f>D34+D36+D35</f>
        <v>103.5</v>
      </c>
      <c r="E33" s="19">
        <f>E34+E36+E35</f>
        <v>98.30000000000001</v>
      </c>
      <c r="F33" s="23"/>
      <c r="G33" s="22"/>
      <c r="H33" s="22"/>
    </row>
    <row r="34" spans="1:8" ht="85.5" customHeight="1">
      <c r="A34" s="70" t="s">
        <v>127</v>
      </c>
      <c r="B34" s="87" t="s">
        <v>152</v>
      </c>
      <c r="C34" s="88" t="s">
        <v>153</v>
      </c>
      <c r="D34" s="11">
        <v>21.6</v>
      </c>
      <c r="E34" s="11">
        <v>21.6</v>
      </c>
      <c r="F34" s="23"/>
      <c r="G34" s="22"/>
      <c r="H34" s="22"/>
    </row>
    <row r="35" spans="1:8" ht="55.5" customHeight="1">
      <c r="A35" s="70" t="s">
        <v>127</v>
      </c>
      <c r="B35" s="17" t="s">
        <v>131</v>
      </c>
      <c r="C35" s="16" t="s">
        <v>132</v>
      </c>
      <c r="D35" s="11">
        <v>81.9</v>
      </c>
      <c r="E35" s="11">
        <v>76.7</v>
      </c>
      <c r="F35" s="23"/>
      <c r="G35" s="22"/>
      <c r="H35" s="22"/>
    </row>
    <row r="36" spans="1:8" ht="91.5" customHeight="1" hidden="1">
      <c r="A36" s="70" t="s">
        <v>127</v>
      </c>
      <c r="B36" s="17" t="s">
        <v>119</v>
      </c>
      <c r="C36" s="16" t="s">
        <v>120</v>
      </c>
      <c r="D36" s="11"/>
      <c r="E36" s="11"/>
      <c r="F36" s="23"/>
      <c r="G36" s="22"/>
      <c r="H36" s="22"/>
    </row>
    <row r="37" spans="1:8" ht="58.5" customHeight="1" hidden="1">
      <c r="A37" s="71">
        <v>802</v>
      </c>
      <c r="B37" s="21" t="s">
        <v>28</v>
      </c>
      <c r="C37" s="20" t="s">
        <v>27</v>
      </c>
      <c r="D37" s="19">
        <f>D38</f>
        <v>0</v>
      </c>
      <c r="E37" s="19">
        <f>E38</f>
        <v>0</v>
      </c>
      <c r="F37" s="26"/>
      <c r="G37" s="22"/>
      <c r="H37" s="22"/>
    </row>
    <row r="38" spans="1:8" ht="36.75" customHeight="1" hidden="1">
      <c r="A38" s="70">
        <v>802</v>
      </c>
      <c r="B38" s="17" t="s">
        <v>26</v>
      </c>
      <c r="C38" s="16" t="s">
        <v>25</v>
      </c>
      <c r="D38" s="11"/>
      <c r="E38" s="11"/>
      <c r="F38" s="23"/>
      <c r="G38" s="22"/>
      <c r="H38" s="22"/>
    </row>
    <row r="39" spans="1:8" ht="36.75" customHeight="1">
      <c r="A39" s="71" t="s">
        <v>127</v>
      </c>
      <c r="B39" s="181"/>
      <c r="C39" s="20" t="s">
        <v>151</v>
      </c>
      <c r="D39" s="19">
        <f>D40</f>
        <v>3</v>
      </c>
      <c r="E39" s="19">
        <f>E40</f>
        <v>3</v>
      </c>
      <c r="F39" s="23"/>
      <c r="G39" s="22"/>
      <c r="H39" s="22"/>
    </row>
    <row r="40" spans="1:8" ht="45.75" customHeight="1">
      <c r="A40" s="70" t="s">
        <v>127</v>
      </c>
      <c r="B40" s="83" t="s">
        <v>257</v>
      </c>
      <c r="C40" s="84" t="s">
        <v>258</v>
      </c>
      <c r="D40" s="11">
        <v>3</v>
      </c>
      <c r="E40" s="11">
        <v>3</v>
      </c>
      <c r="F40" s="23"/>
      <c r="G40" s="22"/>
      <c r="H40" s="22"/>
    </row>
    <row r="41" spans="1:8" ht="30" customHeight="1" hidden="1">
      <c r="A41" s="71" t="s">
        <v>127</v>
      </c>
      <c r="B41" s="86" t="s">
        <v>150</v>
      </c>
      <c r="C41" s="85" t="s">
        <v>151</v>
      </c>
      <c r="D41" s="19">
        <f>D42</f>
        <v>0</v>
      </c>
      <c r="E41" s="19">
        <f>E42</f>
        <v>0</v>
      </c>
      <c r="F41" s="23"/>
      <c r="G41" s="22"/>
      <c r="H41" s="22"/>
    </row>
    <row r="42" spans="1:8" ht="79.5" customHeight="1" hidden="1">
      <c r="A42" s="70" t="s">
        <v>127</v>
      </c>
      <c r="B42" s="17" t="s">
        <v>148</v>
      </c>
      <c r="C42" s="16" t="s">
        <v>149</v>
      </c>
      <c r="D42" s="11"/>
      <c r="E42" s="11"/>
      <c r="F42" s="23"/>
      <c r="G42" s="22"/>
      <c r="H42" s="22"/>
    </row>
    <row r="43" spans="1:8" s="24" customFormat="1" ht="29.25" customHeight="1">
      <c r="A43" s="71"/>
      <c r="B43" s="21"/>
      <c r="C43" s="20" t="s">
        <v>24</v>
      </c>
      <c r="D43" s="19">
        <f>D44</f>
        <v>72.2</v>
      </c>
      <c r="E43" s="19">
        <f>E44</f>
        <v>83</v>
      </c>
      <c r="F43" s="26"/>
      <c r="G43" s="25"/>
      <c r="H43" s="25"/>
    </row>
    <row r="44" spans="1:8" ht="27.75" customHeight="1">
      <c r="A44" s="70" t="s">
        <v>127</v>
      </c>
      <c r="B44" s="17" t="s">
        <v>23</v>
      </c>
      <c r="C44" s="16" t="s">
        <v>22</v>
      </c>
      <c r="D44" s="11">
        <v>72.2</v>
      </c>
      <c r="E44" s="11">
        <v>83</v>
      </c>
      <c r="F44" s="23"/>
      <c r="G44" s="22"/>
      <c r="H44" s="22"/>
    </row>
    <row r="45" spans="1:6" ht="31.5" customHeight="1">
      <c r="A45" s="70" t="s">
        <v>127</v>
      </c>
      <c r="B45" s="21" t="s">
        <v>21</v>
      </c>
      <c r="C45" s="20" t="s">
        <v>20</v>
      </c>
      <c r="D45" s="19">
        <f>D46+D49+D51+D54+D56+D58</f>
        <v>5637.6</v>
      </c>
      <c r="E45" s="19">
        <f>E46+E49+E51+E54+E56+E58</f>
        <v>5211.8</v>
      </c>
      <c r="F45" s="15"/>
    </row>
    <row r="46" spans="1:8" s="24" customFormat="1" ht="47.25" customHeight="1">
      <c r="A46" s="71"/>
      <c r="B46" s="181"/>
      <c r="C46" s="185" t="s">
        <v>259</v>
      </c>
      <c r="D46" s="19">
        <f>D47+D48</f>
        <v>3655.6</v>
      </c>
      <c r="E46" s="19">
        <f>E47+E48</f>
        <v>3655.6</v>
      </c>
      <c r="F46" s="15"/>
      <c r="G46" s="196"/>
      <c r="H46" s="196"/>
    </row>
    <row r="47" spans="1:6" ht="39" customHeight="1">
      <c r="A47" s="70" t="s">
        <v>127</v>
      </c>
      <c r="B47" s="17" t="s">
        <v>273</v>
      </c>
      <c r="C47" s="16" t="s">
        <v>19</v>
      </c>
      <c r="D47" s="11">
        <v>1276.9</v>
      </c>
      <c r="E47" s="11">
        <v>1276.9</v>
      </c>
      <c r="F47" s="15"/>
    </row>
    <row r="48" spans="1:6" ht="38.25">
      <c r="A48" s="70" t="s">
        <v>127</v>
      </c>
      <c r="B48" s="17" t="s">
        <v>272</v>
      </c>
      <c r="C48" s="16" t="s">
        <v>18</v>
      </c>
      <c r="D48" s="11">
        <v>2378.7</v>
      </c>
      <c r="E48" s="11">
        <v>2378.7</v>
      </c>
      <c r="F48" s="18"/>
    </row>
    <row r="49" spans="1:8" s="24" customFormat="1" ht="45" customHeight="1">
      <c r="A49" s="71"/>
      <c r="B49" s="181"/>
      <c r="C49" s="185" t="s">
        <v>260</v>
      </c>
      <c r="D49" s="19">
        <f>D50</f>
        <v>1032.5</v>
      </c>
      <c r="E49" s="19">
        <f>E50</f>
        <v>606.7</v>
      </c>
      <c r="F49" s="15"/>
      <c r="G49" s="196"/>
      <c r="H49" s="196"/>
    </row>
    <row r="50" spans="1:6" ht="25.5" customHeight="1">
      <c r="A50" s="70" t="s">
        <v>127</v>
      </c>
      <c r="B50" s="91" t="s">
        <v>271</v>
      </c>
      <c r="C50" s="92" t="s">
        <v>155</v>
      </c>
      <c r="D50" s="11">
        <v>1032.5</v>
      </c>
      <c r="E50" s="11">
        <v>606.7</v>
      </c>
      <c r="F50" s="18"/>
    </row>
    <row r="51" spans="1:8" s="24" customFormat="1" ht="30.75" customHeight="1">
      <c r="A51" s="71"/>
      <c r="B51" s="197"/>
      <c r="C51" s="185" t="s">
        <v>261</v>
      </c>
      <c r="D51" s="19">
        <f>D52+D53</f>
        <v>92.5</v>
      </c>
      <c r="E51" s="19">
        <f>E52+E53</f>
        <v>92.5</v>
      </c>
      <c r="F51" s="19">
        <f>F52+F53</f>
        <v>0</v>
      </c>
      <c r="G51" s="196"/>
      <c r="H51" s="196"/>
    </row>
    <row r="52" spans="1:6" ht="65.25" customHeight="1">
      <c r="A52" s="70" t="s">
        <v>127</v>
      </c>
      <c r="B52" s="17" t="s">
        <v>270</v>
      </c>
      <c r="C52" s="16" t="s">
        <v>17</v>
      </c>
      <c r="D52" s="11">
        <v>92.1</v>
      </c>
      <c r="E52" s="11">
        <v>92.1</v>
      </c>
      <c r="F52" s="15"/>
    </row>
    <row r="53" spans="1:6" ht="38.25">
      <c r="A53" s="70" t="s">
        <v>127</v>
      </c>
      <c r="B53" s="17" t="s">
        <v>269</v>
      </c>
      <c r="C53" s="16" t="s">
        <v>16</v>
      </c>
      <c r="D53" s="11">
        <v>0.4</v>
      </c>
      <c r="E53" s="11">
        <v>0.4</v>
      </c>
      <c r="F53" s="18"/>
    </row>
    <row r="54" spans="1:8" s="24" customFormat="1" ht="22.5" customHeight="1">
      <c r="A54" s="71"/>
      <c r="B54" s="181"/>
      <c r="C54" s="186" t="s">
        <v>262</v>
      </c>
      <c r="D54" s="19">
        <f>D55</f>
        <v>745</v>
      </c>
      <c r="E54" s="19">
        <f>E55</f>
        <v>745</v>
      </c>
      <c r="F54" s="15"/>
      <c r="G54" s="196"/>
      <c r="H54" s="196"/>
    </row>
    <row r="55" spans="1:6" ht="97.5" customHeight="1">
      <c r="A55" s="70" t="s">
        <v>127</v>
      </c>
      <c r="B55" s="17" t="s">
        <v>268</v>
      </c>
      <c r="C55" s="16" t="s">
        <v>15</v>
      </c>
      <c r="D55" s="11">
        <v>745</v>
      </c>
      <c r="E55" s="11">
        <v>745</v>
      </c>
      <c r="F55" s="15"/>
    </row>
    <row r="56" spans="1:8" s="24" customFormat="1" ht="29.25" customHeight="1">
      <c r="A56" s="193"/>
      <c r="B56" s="187"/>
      <c r="C56" s="188" t="s">
        <v>263</v>
      </c>
      <c r="D56" s="19">
        <f>D57</f>
        <v>100</v>
      </c>
      <c r="E56" s="19">
        <f>E57</f>
        <v>100</v>
      </c>
      <c r="F56" s="15"/>
      <c r="G56" s="196"/>
      <c r="H56" s="196"/>
    </row>
    <row r="57" spans="1:5" ht="39.75" customHeight="1">
      <c r="A57" s="89" t="s">
        <v>127</v>
      </c>
      <c r="B57" s="189" t="s">
        <v>264</v>
      </c>
      <c r="C57" s="190" t="s">
        <v>265</v>
      </c>
      <c r="D57" s="184">
        <v>100</v>
      </c>
      <c r="E57" s="90">
        <v>100</v>
      </c>
    </row>
    <row r="58" spans="1:8" s="24" customFormat="1" ht="19.5" customHeight="1">
      <c r="A58" s="193"/>
      <c r="B58" s="187"/>
      <c r="C58" s="191" t="s">
        <v>266</v>
      </c>
      <c r="D58" s="194">
        <f>D59</f>
        <v>12</v>
      </c>
      <c r="E58" s="194">
        <f>E59</f>
        <v>12</v>
      </c>
      <c r="F58" s="195"/>
      <c r="G58" s="196"/>
      <c r="H58" s="196"/>
    </row>
    <row r="59" spans="1:5" ht="57" customHeight="1">
      <c r="A59" s="89" t="s">
        <v>127</v>
      </c>
      <c r="B59" s="183" t="s">
        <v>267</v>
      </c>
      <c r="C59" s="192" t="s">
        <v>154</v>
      </c>
      <c r="D59" s="106">
        <v>12</v>
      </c>
      <c r="E59" s="106">
        <v>12</v>
      </c>
    </row>
  </sheetData>
  <sheetProtection/>
  <mergeCells count="10">
    <mergeCell ref="D1:F1"/>
    <mergeCell ref="D2:F2"/>
    <mergeCell ref="D3:F3"/>
    <mergeCell ref="D4:F4"/>
    <mergeCell ref="F8:F10"/>
    <mergeCell ref="C8:C11"/>
    <mergeCell ref="D8:D11"/>
    <mergeCell ref="E8:E11"/>
    <mergeCell ref="A5:E5"/>
    <mergeCell ref="A6:E6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"/>
  <sheetViews>
    <sheetView view="pageBreakPreview" zoomScaleNormal="75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73.625" style="39" customWidth="1"/>
    <col min="2" max="2" width="11.00390625" style="39" customWidth="1"/>
    <col min="3" max="3" width="10.625" style="39" customWidth="1"/>
    <col min="4" max="4" width="14.00390625" style="40" customWidth="1"/>
    <col min="5" max="5" width="13.875" style="39" customWidth="1"/>
    <col min="6" max="6" width="11.25390625" style="39" customWidth="1"/>
    <col min="7" max="16384" width="9.125" style="39" customWidth="1"/>
  </cols>
  <sheetData>
    <row r="1" spans="2:9" s="47" customFormat="1" ht="15.75">
      <c r="B1" s="50"/>
      <c r="C1" s="395" t="s">
        <v>145</v>
      </c>
      <c r="D1" s="395"/>
      <c r="E1" s="396"/>
      <c r="F1" s="396"/>
      <c r="G1" s="396"/>
      <c r="H1" s="48"/>
      <c r="I1" s="48"/>
    </row>
    <row r="2" spans="2:9" s="47" customFormat="1" ht="15.75">
      <c r="B2" s="50"/>
      <c r="C2" s="395" t="s">
        <v>5</v>
      </c>
      <c r="D2" s="395"/>
      <c r="E2" s="396"/>
      <c r="F2" s="396"/>
      <c r="G2" s="396"/>
      <c r="H2" s="48"/>
      <c r="I2" s="48"/>
    </row>
    <row r="3" spans="2:9" s="47" customFormat="1" ht="15.75" customHeight="1">
      <c r="B3" s="50"/>
      <c r="C3" s="395" t="s">
        <v>312</v>
      </c>
      <c r="D3" s="395"/>
      <c r="E3" s="396"/>
      <c r="F3" s="396"/>
      <c r="G3" s="396"/>
      <c r="H3" s="48"/>
      <c r="I3" s="48"/>
    </row>
    <row r="4" spans="2:9" s="47" customFormat="1" ht="15.75">
      <c r="B4" s="50"/>
      <c r="C4" s="395" t="s">
        <v>95</v>
      </c>
      <c r="D4" s="395"/>
      <c r="E4" s="396"/>
      <c r="F4" s="396"/>
      <c r="G4" s="396"/>
      <c r="H4" s="48"/>
      <c r="I4" s="48"/>
    </row>
    <row r="5" spans="2:4" s="45" customFormat="1" ht="15" hidden="1">
      <c r="B5" s="393"/>
      <c r="C5" s="393"/>
      <c r="D5" s="393"/>
    </row>
    <row r="6" spans="2:4" s="45" customFormat="1" ht="15" hidden="1">
      <c r="B6" s="393"/>
      <c r="C6" s="393"/>
      <c r="D6" s="393"/>
    </row>
    <row r="7" spans="2:4" s="45" customFormat="1" ht="15" hidden="1">
      <c r="B7" s="393"/>
      <c r="C7" s="393"/>
      <c r="D7" s="393"/>
    </row>
    <row r="8" spans="2:4" s="45" customFormat="1" ht="15" hidden="1">
      <c r="B8" s="397"/>
      <c r="C8" s="397"/>
      <c r="D8" s="397"/>
    </row>
    <row r="9" spans="2:4" s="45" customFormat="1" ht="15" hidden="1">
      <c r="B9" s="397"/>
      <c r="C9" s="397"/>
      <c r="D9" s="397"/>
    </row>
    <row r="10" spans="2:4" s="45" customFormat="1" ht="15">
      <c r="B10" s="46"/>
      <c r="C10" s="46"/>
      <c r="D10" s="46"/>
    </row>
    <row r="11" spans="1:6" ht="18">
      <c r="A11" s="389" t="s">
        <v>274</v>
      </c>
      <c r="B11" s="390"/>
      <c r="C11" s="390"/>
      <c r="D11" s="390"/>
      <c r="E11" s="390"/>
      <c r="F11" s="391"/>
    </row>
    <row r="12" spans="1:6" ht="18">
      <c r="A12" s="392" t="s">
        <v>250</v>
      </c>
      <c r="B12" s="392"/>
      <c r="C12" s="392"/>
      <c r="D12" s="392"/>
      <c r="E12" s="392"/>
      <c r="F12" s="391"/>
    </row>
    <row r="13" spans="1:6" ht="18.75">
      <c r="A13" s="93"/>
      <c r="B13" s="93"/>
      <c r="C13" s="93"/>
      <c r="D13" s="394" t="s">
        <v>94</v>
      </c>
      <c r="E13" s="394"/>
      <c r="F13" s="394"/>
    </row>
    <row r="14" spans="1:6" ht="38.25">
      <c r="A14" s="42" t="s">
        <v>93</v>
      </c>
      <c r="B14" s="42" t="s">
        <v>92</v>
      </c>
      <c r="C14" s="42" t="s">
        <v>91</v>
      </c>
      <c r="D14" s="42" t="s">
        <v>90</v>
      </c>
      <c r="E14" s="44" t="s">
        <v>8</v>
      </c>
      <c r="F14" s="44" t="s">
        <v>248</v>
      </c>
    </row>
    <row r="15" spans="1:6" ht="18">
      <c r="A15" s="43">
        <v>1</v>
      </c>
      <c r="B15" s="42">
        <v>2</v>
      </c>
      <c r="C15" s="42">
        <v>3</v>
      </c>
      <c r="D15" s="42">
        <v>4</v>
      </c>
      <c r="E15" s="41">
        <v>5</v>
      </c>
      <c r="F15" s="42">
        <v>6</v>
      </c>
    </row>
    <row r="16" spans="1:6" ht="18">
      <c r="A16" s="80" t="s">
        <v>89</v>
      </c>
      <c r="B16" s="76">
        <v>1</v>
      </c>
      <c r="C16" s="76">
        <v>0</v>
      </c>
      <c r="D16" s="94">
        <f>SUM(D17:D21)</f>
        <v>5086.3</v>
      </c>
      <c r="E16" s="94">
        <f>SUM(E17:E21)</f>
        <v>4979.2</v>
      </c>
      <c r="F16" s="104">
        <v>82.3</v>
      </c>
    </row>
    <row r="17" spans="1:6" ht="31.5">
      <c r="A17" s="51" t="s">
        <v>88</v>
      </c>
      <c r="B17" s="76">
        <v>1</v>
      </c>
      <c r="C17" s="76">
        <v>2</v>
      </c>
      <c r="D17" s="95">
        <v>602.4</v>
      </c>
      <c r="E17" s="104">
        <v>580</v>
      </c>
      <c r="F17" s="104">
        <v>95.6</v>
      </c>
    </row>
    <row r="18" spans="1:6" ht="47.25">
      <c r="A18" s="96" t="s">
        <v>87</v>
      </c>
      <c r="B18" s="76">
        <v>1</v>
      </c>
      <c r="C18" s="76">
        <v>4</v>
      </c>
      <c r="D18" s="95">
        <v>4171.1</v>
      </c>
      <c r="E18" s="104">
        <v>4099.2</v>
      </c>
      <c r="F18" s="104">
        <v>81.5</v>
      </c>
    </row>
    <row r="19" spans="1:6" ht="31.5">
      <c r="A19" s="96" t="s">
        <v>86</v>
      </c>
      <c r="B19" s="76">
        <v>1</v>
      </c>
      <c r="C19" s="76">
        <v>6</v>
      </c>
      <c r="D19" s="95">
        <v>35.6</v>
      </c>
      <c r="E19" s="104">
        <v>35.6</v>
      </c>
      <c r="F19" s="104">
        <v>100</v>
      </c>
    </row>
    <row r="20" spans="1:6" ht="18" hidden="1">
      <c r="A20" s="79" t="s">
        <v>105</v>
      </c>
      <c r="B20" s="76">
        <v>1</v>
      </c>
      <c r="C20" s="76">
        <v>11</v>
      </c>
      <c r="D20" s="95"/>
      <c r="E20" s="104"/>
      <c r="F20" s="104"/>
    </row>
    <row r="21" spans="1:6" ht="18">
      <c r="A21" s="79" t="s">
        <v>85</v>
      </c>
      <c r="B21" s="76">
        <v>1</v>
      </c>
      <c r="C21" s="76">
        <v>13</v>
      </c>
      <c r="D21" s="95">
        <v>277.2</v>
      </c>
      <c r="E21" s="104">
        <v>264.4</v>
      </c>
      <c r="F21" s="104">
        <v>69.3</v>
      </c>
    </row>
    <row r="22" spans="1:6" ht="18">
      <c r="A22" s="97" t="s">
        <v>84</v>
      </c>
      <c r="B22" s="198">
        <v>2</v>
      </c>
      <c r="C22" s="198">
        <v>0</v>
      </c>
      <c r="D22" s="94">
        <f>D23</f>
        <v>92.1</v>
      </c>
      <c r="E22" s="94">
        <f>E23</f>
        <v>92.1</v>
      </c>
      <c r="F22" s="104">
        <v>105.5</v>
      </c>
    </row>
    <row r="23" spans="1:6" ht="18">
      <c r="A23" s="98" t="s">
        <v>83</v>
      </c>
      <c r="B23" s="198">
        <v>2</v>
      </c>
      <c r="C23" s="198">
        <v>3</v>
      </c>
      <c r="D23" s="95">
        <v>92.1</v>
      </c>
      <c r="E23" s="104">
        <v>92.1</v>
      </c>
      <c r="F23" s="104">
        <v>105.5</v>
      </c>
    </row>
    <row r="24" spans="1:6" ht="31.5">
      <c r="A24" s="97" t="s">
        <v>82</v>
      </c>
      <c r="B24" s="198">
        <v>3</v>
      </c>
      <c r="C24" s="198">
        <v>0</v>
      </c>
      <c r="D24" s="94">
        <f>+D25</f>
        <v>16.4</v>
      </c>
      <c r="E24" s="94">
        <f>+E25</f>
        <v>16.4</v>
      </c>
      <c r="F24" s="104">
        <v>6.7</v>
      </c>
    </row>
    <row r="25" spans="1:6" ht="18">
      <c r="A25" s="98" t="s">
        <v>81</v>
      </c>
      <c r="B25" s="198">
        <v>3</v>
      </c>
      <c r="C25" s="198">
        <v>10</v>
      </c>
      <c r="D25" s="95">
        <v>16.4</v>
      </c>
      <c r="E25" s="104">
        <v>16.4</v>
      </c>
      <c r="F25" s="104">
        <v>6.7</v>
      </c>
    </row>
    <row r="26" spans="1:6" ht="18" hidden="1">
      <c r="A26" s="97" t="s">
        <v>80</v>
      </c>
      <c r="B26" s="199">
        <v>4</v>
      </c>
      <c r="C26" s="199">
        <v>0</v>
      </c>
      <c r="D26" s="94">
        <f>D27</f>
        <v>0</v>
      </c>
      <c r="E26" s="104"/>
      <c r="F26" s="104"/>
    </row>
    <row r="27" spans="1:6" ht="18" hidden="1">
      <c r="A27" s="98" t="s">
        <v>156</v>
      </c>
      <c r="B27" s="198">
        <v>4</v>
      </c>
      <c r="C27" s="198">
        <v>5</v>
      </c>
      <c r="D27" s="95">
        <f>'[1]приложение 6'!J87</f>
        <v>0</v>
      </c>
      <c r="E27" s="104"/>
      <c r="F27" s="104"/>
    </row>
    <row r="28" spans="1:6" ht="18">
      <c r="A28" s="97" t="s">
        <v>79</v>
      </c>
      <c r="B28" s="198">
        <v>5</v>
      </c>
      <c r="C28" s="198">
        <v>0</v>
      </c>
      <c r="D28" s="94">
        <f>D29+D30+D31</f>
        <v>2749</v>
      </c>
      <c r="E28" s="94">
        <f>E29+E30+E31</f>
        <v>2319.7</v>
      </c>
      <c r="F28" s="104">
        <v>82.5</v>
      </c>
    </row>
    <row r="29" spans="1:6" ht="18">
      <c r="A29" s="98" t="s">
        <v>78</v>
      </c>
      <c r="B29" s="198">
        <v>5</v>
      </c>
      <c r="C29" s="198">
        <v>1</v>
      </c>
      <c r="D29" s="95">
        <v>448.4</v>
      </c>
      <c r="E29" s="104">
        <v>444.9</v>
      </c>
      <c r="F29" s="104" t="s">
        <v>281</v>
      </c>
    </row>
    <row r="30" spans="1:6" ht="18">
      <c r="A30" s="98" t="s">
        <v>77</v>
      </c>
      <c r="B30" s="198">
        <v>5</v>
      </c>
      <c r="C30" s="198">
        <v>2</v>
      </c>
      <c r="D30" s="95">
        <v>193</v>
      </c>
      <c r="E30" s="104">
        <v>193</v>
      </c>
      <c r="F30" s="104" t="s">
        <v>282</v>
      </c>
    </row>
    <row r="31" spans="1:6" ht="18">
      <c r="A31" s="98" t="s">
        <v>76</v>
      </c>
      <c r="B31" s="198">
        <v>5</v>
      </c>
      <c r="C31" s="198">
        <v>3</v>
      </c>
      <c r="D31" s="95">
        <v>2107.6</v>
      </c>
      <c r="E31" s="200">
        <v>1681.8</v>
      </c>
      <c r="F31" s="104">
        <v>71.4</v>
      </c>
    </row>
    <row r="32" spans="1:6" ht="18">
      <c r="A32" s="97" t="s">
        <v>75</v>
      </c>
      <c r="B32" s="198">
        <v>7</v>
      </c>
      <c r="C32" s="198">
        <v>0</v>
      </c>
      <c r="D32" s="94">
        <f>D33</f>
        <v>4.4</v>
      </c>
      <c r="E32" s="94">
        <f>E33</f>
        <v>4.4</v>
      </c>
      <c r="F32" s="104">
        <v>100</v>
      </c>
    </row>
    <row r="33" spans="1:6" ht="18">
      <c r="A33" s="98" t="s">
        <v>74</v>
      </c>
      <c r="B33" s="198">
        <v>7</v>
      </c>
      <c r="C33" s="198">
        <v>7</v>
      </c>
      <c r="D33" s="95">
        <v>4.4</v>
      </c>
      <c r="E33" s="104">
        <v>4.4</v>
      </c>
      <c r="F33" s="104">
        <v>100</v>
      </c>
    </row>
    <row r="34" spans="1:6" ht="18">
      <c r="A34" s="97" t="s">
        <v>73</v>
      </c>
      <c r="B34" s="198">
        <v>8</v>
      </c>
      <c r="C34" s="198">
        <v>0</v>
      </c>
      <c r="D34" s="94">
        <f>D35</f>
        <v>200</v>
      </c>
      <c r="E34" s="105">
        <f>E35</f>
        <v>200</v>
      </c>
      <c r="F34" s="104" t="s">
        <v>283</v>
      </c>
    </row>
    <row r="35" spans="1:6" ht="15.75" customHeight="1">
      <c r="A35" s="51" t="s">
        <v>234</v>
      </c>
      <c r="B35" s="198">
        <v>8</v>
      </c>
      <c r="C35" s="198">
        <v>4</v>
      </c>
      <c r="D35" s="95">
        <v>200</v>
      </c>
      <c r="E35" s="104">
        <v>200</v>
      </c>
      <c r="F35" s="104" t="s">
        <v>283</v>
      </c>
    </row>
    <row r="36" spans="1:6" ht="18">
      <c r="A36" s="97" t="s">
        <v>72</v>
      </c>
      <c r="B36" s="198">
        <v>10</v>
      </c>
      <c r="C36" s="198">
        <v>0</v>
      </c>
      <c r="D36" s="94">
        <f>D37</f>
        <v>432</v>
      </c>
      <c r="E36" s="94">
        <f>E37</f>
        <v>410</v>
      </c>
      <c r="F36" s="104">
        <v>54.5</v>
      </c>
    </row>
    <row r="37" spans="1:6" ht="18">
      <c r="A37" s="98" t="s">
        <v>71</v>
      </c>
      <c r="B37" s="198">
        <v>10</v>
      </c>
      <c r="C37" s="198">
        <v>1</v>
      </c>
      <c r="D37" s="95">
        <v>432</v>
      </c>
      <c r="E37" s="104">
        <v>410</v>
      </c>
      <c r="F37" s="104">
        <v>54.5</v>
      </c>
    </row>
    <row r="38" spans="1:6" ht="18" hidden="1">
      <c r="A38" s="99" t="s">
        <v>70</v>
      </c>
      <c r="B38" s="198">
        <v>11</v>
      </c>
      <c r="C38" s="198">
        <v>0</v>
      </c>
      <c r="D38" s="94">
        <f>D39</f>
        <v>0</v>
      </c>
      <c r="E38" s="94">
        <f>E39</f>
        <v>0</v>
      </c>
      <c r="F38" s="180">
        <v>0</v>
      </c>
    </row>
    <row r="39" spans="1:6" ht="18" hidden="1">
      <c r="A39" s="100" t="s">
        <v>69</v>
      </c>
      <c r="B39" s="198">
        <v>11</v>
      </c>
      <c r="C39" s="198">
        <v>1</v>
      </c>
      <c r="D39" s="95">
        <v>0</v>
      </c>
      <c r="E39" s="104">
        <v>0</v>
      </c>
      <c r="F39" s="180">
        <v>0</v>
      </c>
    </row>
    <row r="40" spans="1:6" s="179" customFormat="1" ht="18">
      <c r="A40" s="137" t="s">
        <v>241</v>
      </c>
      <c r="B40" s="199"/>
      <c r="C40" s="199"/>
      <c r="D40" s="94">
        <f>D41</f>
        <v>8580.2</v>
      </c>
      <c r="E40" s="107">
        <f>E41</f>
        <v>8021.799999999999</v>
      </c>
      <c r="F40" s="105" t="s">
        <v>282</v>
      </c>
    </row>
    <row r="41" spans="1:6" ht="18">
      <c r="A41" s="97" t="s">
        <v>68</v>
      </c>
      <c r="B41" s="101"/>
      <c r="C41" s="101"/>
      <c r="D41" s="94">
        <f>SUM(D16+D22+D24+D26+D28+D32+D34+D36+D38)</f>
        <v>8580.2</v>
      </c>
      <c r="E41" s="107">
        <f>E16+E22+E24+E28+E32+E34+E36+E38</f>
        <v>8021.799999999999</v>
      </c>
      <c r="F41" s="105" t="s">
        <v>282</v>
      </c>
    </row>
    <row r="42" ht="18">
      <c r="D42" s="102"/>
    </row>
  </sheetData>
  <sheetProtection/>
  <mergeCells count="12">
    <mergeCell ref="C1:G1"/>
    <mergeCell ref="C2:G2"/>
    <mergeCell ref="C3:G3"/>
    <mergeCell ref="C4:G4"/>
    <mergeCell ref="B8:D8"/>
    <mergeCell ref="B9:D9"/>
    <mergeCell ref="A11:F11"/>
    <mergeCell ref="A12:F12"/>
    <mergeCell ref="B5:D5"/>
    <mergeCell ref="B6:D6"/>
    <mergeCell ref="B7:D7"/>
    <mergeCell ref="D13:F13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8"/>
  <sheetViews>
    <sheetView view="pageBreakPreview" zoomScale="80" zoomScaleSheetLayoutView="80" zoomScalePageLayoutView="0" workbookViewId="0" topLeftCell="A1">
      <selection activeCell="I4" sqref="I4"/>
    </sheetView>
  </sheetViews>
  <sheetFormatPr defaultColWidth="9.00390625" defaultRowHeight="12.75"/>
  <cols>
    <col min="1" max="1" width="68.625" style="212" customWidth="1"/>
    <col min="2" max="2" width="6.375" style="212" customWidth="1"/>
    <col min="3" max="3" width="5.875" style="212" customWidth="1"/>
    <col min="4" max="4" width="5.75390625" style="212" customWidth="1"/>
    <col min="5" max="5" width="6.625" style="212" customWidth="1"/>
    <col min="6" max="6" width="4.875" style="212" customWidth="1"/>
    <col min="7" max="7" width="4.875" style="213" customWidth="1"/>
    <col min="8" max="8" width="11.75390625" style="214" customWidth="1"/>
    <col min="9" max="9" width="7.75390625" style="214" customWidth="1"/>
    <col min="10" max="10" width="21.00390625" style="214" customWidth="1"/>
    <col min="11" max="11" width="18.125" style="72" customWidth="1"/>
    <col min="12" max="12" width="9.125" style="47" customWidth="1"/>
    <col min="13" max="13" width="12.125" style="47" bestFit="1" customWidth="1"/>
    <col min="14" max="16384" width="9.125" style="47" customWidth="1"/>
  </cols>
  <sheetData>
    <row r="1" spans="9:12" ht="26.25" customHeight="1">
      <c r="I1" s="398" t="s">
        <v>195</v>
      </c>
      <c r="J1" s="399"/>
      <c r="K1" s="399"/>
      <c r="L1" s="399"/>
    </row>
    <row r="2" spans="9:12" ht="18" customHeight="1">
      <c r="I2" s="398" t="s">
        <v>5</v>
      </c>
      <c r="J2" s="396"/>
      <c r="K2" s="396"/>
      <c r="L2" s="396"/>
    </row>
    <row r="3" spans="9:12" ht="23.25" customHeight="1">
      <c r="I3" s="398" t="s">
        <v>313</v>
      </c>
      <c r="J3" s="396"/>
      <c r="K3" s="396"/>
      <c r="L3" s="396"/>
    </row>
    <row r="4" spans="9:12" ht="15.75">
      <c r="I4" s="55"/>
      <c r="J4" s="55"/>
      <c r="K4" s="54"/>
      <c r="L4" s="178"/>
    </row>
    <row r="5" spans="1:12" s="45" customFormat="1" ht="15">
      <c r="A5" s="215"/>
      <c r="B5" s="215"/>
      <c r="C5" s="215"/>
      <c r="D5" s="215"/>
      <c r="E5" s="215"/>
      <c r="F5" s="215"/>
      <c r="G5" s="215"/>
      <c r="H5" s="215"/>
      <c r="I5" s="393" t="s">
        <v>254</v>
      </c>
      <c r="J5" s="396"/>
      <c r="K5" s="396"/>
      <c r="L5" s="396"/>
    </row>
    <row r="6" spans="1:11" s="45" customFormat="1" ht="15">
      <c r="A6" s="215"/>
      <c r="B6" s="217"/>
      <c r="C6" s="215"/>
      <c r="D6" s="215"/>
      <c r="E6" s="215"/>
      <c r="F6" s="215"/>
      <c r="G6" s="215"/>
      <c r="H6" s="215"/>
      <c r="I6" s="400"/>
      <c r="J6" s="400"/>
      <c r="K6" s="401"/>
    </row>
    <row r="7" spans="1:11" s="45" customFormat="1" ht="15.75" customHeight="1">
      <c r="A7" s="81"/>
      <c r="B7" s="218"/>
      <c r="C7" s="219"/>
      <c r="D7" s="220"/>
      <c r="E7" s="220"/>
      <c r="F7" s="220"/>
      <c r="G7" s="221"/>
      <c r="H7" s="215"/>
      <c r="I7" s="215"/>
      <c r="J7" s="215"/>
      <c r="K7" s="81"/>
    </row>
    <row r="8" spans="1:11" ht="32.25" customHeight="1">
      <c r="A8" s="402" t="s">
        <v>251</v>
      </c>
      <c r="B8" s="403"/>
      <c r="C8" s="403"/>
      <c r="D8" s="403"/>
      <c r="E8" s="403"/>
      <c r="F8" s="403"/>
      <c r="G8" s="403"/>
      <c r="H8" s="403"/>
      <c r="I8" s="403"/>
      <c r="J8" s="403"/>
      <c r="K8" s="401"/>
    </row>
    <row r="9" spans="2:10" ht="14.25" customHeight="1">
      <c r="B9" s="222"/>
      <c r="C9" s="222"/>
      <c r="D9" s="222"/>
      <c r="E9" s="223"/>
      <c r="F9" s="223"/>
      <c r="G9" s="223"/>
      <c r="H9" s="224"/>
      <c r="I9" s="225"/>
      <c r="J9" s="226"/>
    </row>
    <row r="10" spans="1:11" s="109" customFormat="1" ht="42.75" customHeight="1">
      <c r="A10" s="410" t="s">
        <v>115</v>
      </c>
      <c r="B10" s="415" t="s">
        <v>114</v>
      </c>
      <c r="C10" s="410" t="s">
        <v>113</v>
      </c>
      <c r="D10" s="410" t="s">
        <v>112</v>
      </c>
      <c r="E10" s="404" t="s">
        <v>111</v>
      </c>
      <c r="F10" s="405"/>
      <c r="G10" s="405"/>
      <c r="H10" s="406"/>
      <c r="I10" s="410" t="s">
        <v>110</v>
      </c>
      <c r="J10" s="412" t="s">
        <v>284</v>
      </c>
      <c r="K10" s="413"/>
    </row>
    <row r="11" spans="1:11" s="109" customFormat="1" ht="39" customHeight="1">
      <c r="A11" s="411"/>
      <c r="B11" s="416"/>
      <c r="C11" s="411"/>
      <c r="D11" s="411"/>
      <c r="E11" s="407"/>
      <c r="F11" s="408"/>
      <c r="G11" s="408"/>
      <c r="H11" s="409"/>
      <c r="I11" s="411"/>
      <c r="J11" s="227" t="s">
        <v>90</v>
      </c>
      <c r="K11" s="228" t="s">
        <v>8</v>
      </c>
    </row>
    <row r="12" spans="1:11" s="72" customFormat="1" ht="15.75">
      <c r="A12" s="229">
        <v>1</v>
      </c>
      <c r="B12" s="73">
        <v>2</v>
      </c>
      <c r="C12" s="230">
        <v>3</v>
      </c>
      <c r="D12" s="230">
        <v>4</v>
      </c>
      <c r="E12" s="414">
        <v>5</v>
      </c>
      <c r="F12" s="414"/>
      <c r="G12" s="414"/>
      <c r="H12" s="414"/>
      <c r="I12" s="230">
        <v>6</v>
      </c>
      <c r="J12" s="231">
        <v>7</v>
      </c>
      <c r="K12" s="231" t="s">
        <v>200</v>
      </c>
    </row>
    <row r="13" spans="1:11" s="110" customFormat="1" ht="15.75">
      <c r="A13" s="52" t="s">
        <v>130</v>
      </c>
      <c r="B13" s="152">
        <v>802</v>
      </c>
      <c r="C13" s="148"/>
      <c r="D13" s="148"/>
      <c r="E13" s="73"/>
      <c r="F13" s="73"/>
      <c r="G13" s="232"/>
      <c r="H13" s="73"/>
      <c r="I13" s="148"/>
      <c r="J13" s="94">
        <f>J191</f>
        <v>8580.2</v>
      </c>
      <c r="K13" s="94">
        <f>K191</f>
        <v>8021.8</v>
      </c>
    </row>
    <row r="14" spans="1:11" s="110" customFormat="1" ht="15.75" customHeight="1">
      <c r="A14" s="52" t="s">
        <v>89</v>
      </c>
      <c r="B14" s="152">
        <v>802</v>
      </c>
      <c r="C14" s="151" t="s">
        <v>201</v>
      </c>
      <c r="D14" s="151" t="s">
        <v>133</v>
      </c>
      <c r="E14" s="76"/>
      <c r="F14" s="76"/>
      <c r="G14" s="78"/>
      <c r="H14" s="76"/>
      <c r="I14" s="148"/>
      <c r="J14" s="94">
        <f>J15+J21+J46+J49+J52</f>
        <v>5086.3</v>
      </c>
      <c r="K14" s="94">
        <f>K15+K21+K46+K49+K52</f>
        <v>4979.200000000001</v>
      </c>
    </row>
    <row r="15" spans="1:11" s="111" customFormat="1" ht="30.75" customHeight="1">
      <c r="A15" s="51" t="s">
        <v>88</v>
      </c>
      <c r="B15" s="148">
        <v>802</v>
      </c>
      <c r="C15" s="162" t="s">
        <v>201</v>
      </c>
      <c r="D15" s="162" t="s">
        <v>202</v>
      </c>
      <c r="E15" s="76"/>
      <c r="F15" s="76"/>
      <c r="G15" s="78"/>
      <c r="H15" s="76"/>
      <c r="I15" s="148"/>
      <c r="J15" s="95">
        <f aca="true" t="shared" si="0" ref="J15:K17">J16</f>
        <v>602.4</v>
      </c>
      <c r="K15" s="95">
        <f t="shared" si="0"/>
        <v>580</v>
      </c>
    </row>
    <row r="16" spans="1:11" s="112" customFormat="1" ht="21.75" customHeight="1">
      <c r="A16" s="51" t="s">
        <v>157</v>
      </c>
      <c r="B16" s="148">
        <v>802</v>
      </c>
      <c r="C16" s="162" t="s">
        <v>201</v>
      </c>
      <c r="D16" s="162" t="s">
        <v>202</v>
      </c>
      <c r="E16" s="76">
        <v>91</v>
      </c>
      <c r="F16" s="77">
        <v>0</v>
      </c>
      <c r="G16" s="78" t="s">
        <v>133</v>
      </c>
      <c r="H16" s="78" t="s">
        <v>134</v>
      </c>
      <c r="I16" s="148"/>
      <c r="J16" s="95">
        <f t="shared" si="0"/>
        <v>602.4</v>
      </c>
      <c r="K16" s="95">
        <f t="shared" si="0"/>
        <v>580</v>
      </c>
    </row>
    <row r="17" spans="1:11" s="112" customFormat="1" ht="16.5" customHeight="1">
      <c r="A17" s="51" t="s">
        <v>203</v>
      </c>
      <c r="B17" s="148">
        <v>802</v>
      </c>
      <c r="C17" s="162" t="s">
        <v>201</v>
      </c>
      <c r="D17" s="162" t="s">
        <v>202</v>
      </c>
      <c r="E17" s="76">
        <v>91</v>
      </c>
      <c r="F17" s="77">
        <v>0</v>
      </c>
      <c r="G17" s="78" t="s">
        <v>133</v>
      </c>
      <c r="H17" s="78" t="s">
        <v>135</v>
      </c>
      <c r="I17" s="148"/>
      <c r="J17" s="95">
        <f t="shared" si="0"/>
        <v>602.4</v>
      </c>
      <c r="K17" s="95">
        <f t="shared" si="0"/>
        <v>580</v>
      </c>
    </row>
    <row r="18" spans="1:11" s="112" customFormat="1" ht="38.25" customHeight="1">
      <c r="A18" s="51" t="s">
        <v>158</v>
      </c>
      <c r="B18" s="148">
        <v>802</v>
      </c>
      <c r="C18" s="162" t="s">
        <v>201</v>
      </c>
      <c r="D18" s="162" t="s">
        <v>202</v>
      </c>
      <c r="E18" s="76">
        <v>91</v>
      </c>
      <c r="F18" s="77">
        <v>0</v>
      </c>
      <c r="G18" s="78" t="s">
        <v>133</v>
      </c>
      <c r="H18" s="78" t="s">
        <v>135</v>
      </c>
      <c r="I18" s="148">
        <v>120</v>
      </c>
      <c r="J18" s="95">
        <f>J19+J20</f>
        <v>602.4</v>
      </c>
      <c r="K18" s="95">
        <f>K19+K20</f>
        <v>580</v>
      </c>
    </row>
    <row r="19" spans="1:11" s="240" customFormat="1" ht="21" customHeight="1" hidden="1">
      <c r="A19" s="233" t="s">
        <v>136</v>
      </c>
      <c r="B19" s="234">
        <v>802</v>
      </c>
      <c r="C19" s="235" t="s">
        <v>201</v>
      </c>
      <c r="D19" s="235" t="s">
        <v>202</v>
      </c>
      <c r="E19" s="236">
        <v>91</v>
      </c>
      <c r="F19" s="237">
        <v>0</v>
      </c>
      <c r="G19" s="238" t="s">
        <v>133</v>
      </c>
      <c r="H19" s="238" t="s">
        <v>135</v>
      </c>
      <c r="I19" s="234">
        <v>121</v>
      </c>
      <c r="J19" s="239">
        <v>468.8</v>
      </c>
      <c r="K19" s="239">
        <v>468.8</v>
      </c>
    </row>
    <row r="20" spans="1:11" s="240" customFormat="1" ht="47.25" customHeight="1" hidden="1">
      <c r="A20" s="233" t="s">
        <v>204</v>
      </c>
      <c r="B20" s="234">
        <v>802</v>
      </c>
      <c r="C20" s="235" t="s">
        <v>201</v>
      </c>
      <c r="D20" s="235" t="s">
        <v>202</v>
      </c>
      <c r="E20" s="236">
        <v>91</v>
      </c>
      <c r="F20" s="237">
        <v>0</v>
      </c>
      <c r="G20" s="238" t="s">
        <v>133</v>
      </c>
      <c r="H20" s="238" t="s">
        <v>135</v>
      </c>
      <c r="I20" s="234">
        <v>129</v>
      </c>
      <c r="J20" s="239">
        <v>133.6</v>
      </c>
      <c r="K20" s="239">
        <v>111.2</v>
      </c>
    </row>
    <row r="21" spans="1:11" s="110" customFormat="1" ht="47.25">
      <c r="A21" s="51" t="s">
        <v>87</v>
      </c>
      <c r="B21" s="148">
        <v>802</v>
      </c>
      <c r="C21" s="162" t="s">
        <v>201</v>
      </c>
      <c r="D21" s="162" t="s">
        <v>205</v>
      </c>
      <c r="E21" s="76"/>
      <c r="F21" s="76"/>
      <c r="G21" s="78"/>
      <c r="H21" s="76"/>
      <c r="I21" s="148"/>
      <c r="J21" s="95">
        <f>J22+J34</f>
        <v>4171.1</v>
      </c>
      <c r="K21" s="95">
        <f>K22+K34</f>
        <v>4099.200000000001</v>
      </c>
    </row>
    <row r="22" spans="1:11" s="112" customFormat="1" ht="17.25" customHeight="1">
      <c r="A22" s="51" t="s">
        <v>157</v>
      </c>
      <c r="B22" s="148">
        <v>802</v>
      </c>
      <c r="C22" s="162" t="s">
        <v>201</v>
      </c>
      <c r="D22" s="162" t="s">
        <v>205</v>
      </c>
      <c r="E22" s="76">
        <v>91</v>
      </c>
      <c r="F22" s="78">
        <v>0</v>
      </c>
      <c r="G22" s="78" t="s">
        <v>133</v>
      </c>
      <c r="H22" s="78" t="s">
        <v>134</v>
      </c>
      <c r="I22" s="148"/>
      <c r="J22" s="95">
        <f>J23+J38</f>
        <v>4171.1</v>
      </c>
      <c r="K22" s="95">
        <f>K23+K38</f>
        <v>4099.200000000001</v>
      </c>
    </row>
    <row r="23" spans="1:11" s="114" customFormat="1" ht="15.75" customHeight="1">
      <c r="A23" s="51" t="s">
        <v>159</v>
      </c>
      <c r="B23" s="148">
        <v>802</v>
      </c>
      <c r="C23" s="162" t="s">
        <v>201</v>
      </c>
      <c r="D23" s="162" t="s">
        <v>205</v>
      </c>
      <c r="E23" s="78" t="s">
        <v>99</v>
      </c>
      <c r="F23" s="78" t="s">
        <v>97</v>
      </c>
      <c r="G23" s="78" t="s">
        <v>133</v>
      </c>
      <c r="H23" s="78" t="s">
        <v>137</v>
      </c>
      <c r="I23" s="148"/>
      <c r="J23" s="95">
        <f>J24+J27+J30</f>
        <v>3951.1000000000004</v>
      </c>
      <c r="K23" s="95">
        <f>K24+K27+K30</f>
        <v>3879.2000000000003</v>
      </c>
    </row>
    <row r="24" spans="1:15" s="114" customFormat="1" ht="35.25" customHeight="1">
      <c r="A24" s="51" t="s">
        <v>158</v>
      </c>
      <c r="B24" s="148">
        <v>802</v>
      </c>
      <c r="C24" s="162" t="s">
        <v>201</v>
      </c>
      <c r="D24" s="162" t="s">
        <v>205</v>
      </c>
      <c r="E24" s="76">
        <v>91</v>
      </c>
      <c r="F24" s="77">
        <v>0</v>
      </c>
      <c r="G24" s="78" t="s">
        <v>133</v>
      </c>
      <c r="H24" s="78" t="s">
        <v>137</v>
      </c>
      <c r="I24" s="148">
        <v>120</v>
      </c>
      <c r="J24" s="95">
        <f>J25+J26</f>
        <v>3043.1000000000004</v>
      </c>
      <c r="K24" s="95">
        <f>K25+K26</f>
        <v>3001.9</v>
      </c>
      <c r="M24" s="115"/>
      <c r="N24" s="115"/>
      <c r="O24" s="115"/>
    </row>
    <row r="25" spans="1:11" s="241" customFormat="1" ht="19.5" customHeight="1" hidden="1">
      <c r="A25" s="233" t="s">
        <v>136</v>
      </c>
      <c r="B25" s="234">
        <v>802</v>
      </c>
      <c r="C25" s="235" t="s">
        <v>201</v>
      </c>
      <c r="D25" s="235" t="s">
        <v>205</v>
      </c>
      <c r="E25" s="236" t="s">
        <v>99</v>
      </c>
      <c r="F25" s="236" t="s">
        <v>97</v>
      </c>
      <c r="G25" s="238" t="s">
        <v>133</v>
      </c>
      <c r="H25" s="238" t="s">
        <v>137</v>
      </c>
      <c r="I25" s="234">
        <v>121</v>
      </c>
      <c r="J25" s="239">
        <v>2377.4</v>
      </c>
      <c r="K25" s="239">
        <v>2409.4</v>
      </c>
    </row>
    <row r="26" spans="1:11" s="241" customFormat="1" ht="48" customHeight="1" hidden="1">
      <c r="A26" s="233" t="s">
        <v>206</v>
      </c>
      <c r="B26" s="234">
        <v>802</v>
      </c>
      <c r="C26" s="235" t="s">
        <v>201</v>
      </c>
      <c r="D26" s="235" t="s">
        <v>205</v>
      </c>
      <c r="E26" s="236" t="s">
        <v>99</v>
      </c>
      <c r="F26" s="236" t="s">
        <v>97</v>
      </c>
      <c r="G26" s="238" t="s">
        <v>133</v>
      </c>
      <c r="H26" s="238" t="s">
        <v>137</v>
      </c>
      <c r="I26" s="234">
        <v>129</v>
      </c>
      <c r="J26" s="239">
        <v>665.7</v>
      </c>
      <c r="K26" s="239">
        <v>592.5</v>
      </c>
    </row>
    <row r="27" spans="1:11" s="116" customFormat="1" ht="39" customHeight="1">
      <c r="A27" s="51" t="s">
        <v>160</v>
      </c>
      <c r="B27" s="73">
        <v>802</v>
      </c>
      <c r="C27" s="76">
        <v>1</v>
      </c>
      <c r="D27" s="76">
        <v>4</v>
      </c>
      <c r="E27" s="76">
        <v>91</v>
      </c>
      <c r="F27" s="242">
        <v>0</v>
      </c>
      <c r="G27" s="78" t="s">
        <v>133</v>
      </c>
      <c r="H27" s="78" t="s">
        <v>137</v>
      </c>
      <c r="I27" s="243">
        <v>240</v>
      </c>
      <c r="J27" s="95">
        <f>J28+J29</f>
        <v>866</v>
      </c>
      <c r="K27" s="95">
        <f>K28+K29</f>
        <v>835.7</v>
      </c>
    </row>
    <row r="28" spans="1:11" s="241" customFormat="1" ht="33" customHeight="1" hidden="1">
      <c r="A28" s="233" t="s">
        <v>207</v>
      </c>
      <c r="B28" s="234">
        <v>802</v>
      </c>
      <c r="C28" s="235" t="s">
        <v>201</v>
      </c>
      <c r="D28" s="235" t="s">
        <v>205</v>
      </c>
      <c r="E28" s="236">
        <v>91</v>
      </c>
      <c r="F28" s="237">
        <v>0</v>
      </c>
      <c r="G28" s="238" t="s">
        <v>133</v>
      </c>
      <c r="H28" s="238" t="s">
        <v>137</v>
      </c>
      <c r="I28" s="234">
        <v>242</v>
      </c>
      <c r="J28" s="239">
        <v>264.8</v>
      </c>
      <c r="K28" s="239">
        <v>246.8</v>
      </c>
    </row>
    <row r="29" spans="1:11" s="241" customFormat="1" ht="35.25" customHeight="1" hidden="1">
      <c r="A29" s="233" t="s">
        <v>143</v>
      </c>
      <c r="B29" s="234">
        <v>802</v>
      </c>
      <c r="C29" s="235" t="s">
        <v>201</v>
      </c>
      <c r="D29" s="235" t="s">
        <v>205</v>
      </c>
      <c r="E29" s="236" t="s">
        <v>99</v>
      </c>
      <c r="F29" s="236" t="s">
        <v>97</v>
      </c>
      <c r="G29" s="238" t="s">
        <v>133</v>
      </c>
      <c r="H29" s="238" t="s">
        <v>137</v>
      </c>
      <c r="I29" s="234">
        <v>244</v>
      </c>
      <c r="J29" s="239">
        <v>601.2</v>
      </c>
      <c r="K29" s="239">
        <v>588.9</v>
      </c>
    </row>
    <row r="30" spans="1:11" s="116" customFormat="1" ht="20.25" customHeight="1">
      <c r="A30" s="51" t="s">
        <v>161</v>
      </c>
      <c r="B30" s="73">
        <v>802</v>
      </c>
      <c r="C30" s="76">
        <v>1</v>
      </c>
      <c r="D30" s="76">
        <v>4</v>
      </c>
      <c r="E30" s="76">
        <v>91</v>
      </c>
      <c r="F30" s="76" t="s">
        <v>97</v>
      </c>
      <c r="G30" s="78" t="s">
        <v>133</v>
      </c>
      <c r="H30" s="78" t="s">
        <v>137</v>
      </c>
      <c r="I30" s="243">
        <v>850</v>
      </c>
      <c r="J30" s="95">
        <f>J31+J32+J33</f>
        <v>42</v>
      </c>
      <c r="K30" s="95">
        <f>K31+K32+K33</f>
        <v>41.599999999999994</v>
      </c>
    </row>
    <row r="31" spans="1:11" s="241" customFormat="1" ht="16.5" customHeight="1" hidden="1">
      <c r="A31" s="233" t="s">
        <v>109</v>
      </c>
      <c r="B31" s="234">
        <v>802</v>
      </c>
      <c r="C31" s="235" t="s">
        <v>201</v>
      </c>
      <c r="D31" s="235" t="s">
        <v>205</v>
      </c>
      <c r="E31" s="236" t="s">
        <v>99</v>
      </c>
      <c r="F31" s="236" t="s">
        <v>97</v>
      </c>
      <c r="G31" s="238" t="s">
        <v>133</v>
      </c>
      <c r="H31" s="238" t="s">
        <v>137</v>
      </c>
      <c r="I31" s="234">
        <v>851</v>
      </c>
      <c r="J31" s="239">
        <v>29.2</v>
      </c>
      <c r="K31" s="239">
        <v>28.8</v>
      </c>
    </row>
    <row r="32" spans="1:11" s="241" customFormat="1" ht="18.75" customHeight="1" hidden="1">
      <c r="A32" s="233" t="s">
        <v>139</v>
      </c>
      <c r="B32" s="234">
        <v>802</v>
      </c>
      <c r="C32" s="235" t="s">
        <v>201</v>
      </c>
      <c r="D32" s="235" t="s">
        <v>205</v>
      </c>
      <c r="E32" s="238" t="s">
        <v>99</v>
      </c>
      <c r="F32" s="238" t="s">
        <v>97</v>
      </c>
      <c r="G32" s="238" t="s">
        <v>133</v>
      </c>
      <c r="H32" s="238" t="s">
        <v>137</v>
      </c>
      <c r="I32" s="234">
        <v>852</v>
      </c>
      <c r="J32" s="239">
        <v>10</v>
      </c>
      <c r="K32" s="239">
        <v>10</v>
      </c>
    </row>
    <row r="33" spans="1:11" s="241" customFormat="1" ht="15" customHeight="1" hidden="1">
      <c r="A33" s="233" t="s">
        <v>121</v>
      </c>
      <c r="B33" s="234">
        <v>802</v>
      </c>
      <c r="C33" s="235" t="s">
        <v>201</v>
      </c>
      <c r="D33" s="235" t="s">
        <v>205</v>
      </c>
      <c r="E33" s="238" t="s">
        <v>99</v>
      </c>
      <c r="F33" s="238" t="s">
        <v>97</v>
      </c>
      <c r="G33" s="238" t="s">
        <v>133</v>
      </c>
      <c r="H33" s="238" t="s">
        <v>137</v>
      </c>
      <c r="I33" s="234">
        <v>853</v>
      </c>
      <c r="J33" s="239">
        <f>2+0.5+0.3</f>
        <v>2.8</v>
      </c>
      <c r="K33" s="239">
        <v>2.8</v>
      </c>
    </row>
    <row r="34" spans="1:11" s="249" customFormat="1" ht="39.75" customHeight="1" hidden="1">
      <c r="A34" s="244" t="s">
        <v>208</v>
      </c>
      <c r="B34" s="245">
        <v>802</v>
      </c>
      <c r="C34" s="246" t="s">
        <v>201</v>
      </c>
      <c r="D34" s="246" t="s">
        <v>205</v>
      </c>
      <c r="E34" s="247" t="s">
        <v>209</v>
      </c>
      <c r="F34" s="247" t="s">
        <v>97</v>
      </c>
      <c r="G34" s="247" t="s">
        <v>133</v>
      </c>
      <c r="H34" s="247" t="s">
        <v>134</v>
      </c>
      <c r="I34" s="245"/>
      <c r="J34" s="248">
        <f aca="true" t="shared" si="1" ref="J34:K36">J35</f>
        <v>0</v>
      </c>
      <c r="K34" s="248">
        <f t="shared" si="1"/>
        <v>0</v>
      </c>
    </row>
    <row r="35" spans="1:11" s="255" customFormat="1" ht="59.25" customHeight="1" hidden="1">
      <c r="A35" s="250" t="s">
        <v>210</v>
      </c>
      <c r="B35" s="251">
        <v>802</v>
      </c>
      <c r="C35" s="252" t="s">
        <v>201</v>
      </c>
      <c r="D35" s="252" t="s">
        <v>205</v>
      </c>
      <c r="E35" s="253" t="s">
        <v>209</v>
      </c>
      <c r="F35" s="253" t="s">
        <v>97</v>
      </c>
      <c r="G35" s="253" t="s">
        <v>211</v>
      </c>
      <c r="H35" s="253" t="s">
        <v>134</v>
      </c>
      <c r="I35" s="251"/>
      <c r="J35" s="254">
        <f t="shared" si="1"/>
        <v>0</v>
      </c>
      <c r="K35" s="254">
        <f t="shared" si="1"/>
        <v>0</v>
      </c>
    </row>
    <row r="36" spans="1:11" s="261" customFormat="1" ht="84" customHeight="1" hidden="1">
      <c r="A36" s="256" t="s">
        <v>168</v>
      </c>
      <c r="B36" s="257">
        <v>802</v>
      </c>
      <c r="C36" s="258" t="s">
        <v>201</v>
      </c>
      <c r="D36" s="258" t="s">
        <v>205</v>
      </c>
      <c r="E36" s="259" t="s">
        <v>209</v>
      </c>
      <c r="F36" s="259" t="s">
        <v>97</v>
      </c>
      <c r="G36" s="259" t="s">
        <v>211</v>
      </c>
      <c r="H36" s="259" t="s">
        <v>169</v>
      </c>
      <c r="I36" s="257"/>
      <c r="J36" s="260">
        <f t="shared" si="1"/>
        <v>0</v>
      </c>
      <c r="K36" s="260">
        <f t="shared" si="1"/>
        <v>0</v>
      </c>
    </row>
    <row r="37" spans="1:11" s="267" customFormat="1" ht="22.5" customHeight="1" hidden="1">
      <c r="A37" s="262" t="s">
        <v>100</v>
      </c>
      <c r="B37" s="263">
        <v>802</v>
      </c>
      <c r="C37" s="264" t="s">
        <v>201</v>
      </c>
      <c r="D37" s="264" t="s">
        <v>205</v>
      </c>
      <c r="E37" s="265" t="s">
        <v>209</v>
      </c>
      <c r="F37" s="265" t="s">
        <v>97</v>
      </c>
      <c r="G37" s="265" t="s">
        <v>211</v>
      </c>
      <c r="H37" s="265" t="s">
        <v>169</v>
      </c>
      <c r="I37" s="263">
        <v>540</v>
      </c>
      <c r="J37" s="266">
        <v>0</v>
      </c>
      <c r="K37" s="266">
        <v>0</v>
      </c>
    </row>
    <row r="38" spans="1:11" s="119" customFormat="1" ht="80.25" customHeight="1">
      <c r="A38" s="51" t="s">
        <v>212</v>
      </c>
      <c r="B38" s="148">
        <v>802</v>
      </c>
      <c r="C38" s="162" t="s">
        <v>201</v>
      </c>
      <c r="D38" s="162" t="s">
        <v>205</v>
      </c>
      <c r="E38" s="268">
        <v>91</v>
      </c>
      <c r="F38" s="269">
        <v>0</v>
      </c>
      <c r="G38" s="269" t="s">
        <v>133</v>
      </c>
      <c r="H38" s="269" t="s">
        <v>162</v>
      </c>
      <c r="I38" s="148"/>
      <c r="J38" s="95">
        <f>J40+J42+J44</f>
        <v>220</v>
      </c>
      <c r="K38" s="95">
        <f>K40+K42+K44</f>
        <v>220</v>
      </c>
    </row>
    <row r="39" spans="1:11" s="119" customFormat="1" ht="37.5" customHeight="1">
      <c r="A39" s="51" t="s">
        <v>163</v>
      </c>
      <c r="B39" s="73">
        <v>802</v>
      </c>
      <c r="C39" s="76">
        <v>1</v>
      </c>
      <c r="D39" s="76">
        <v>4</v>
      </c>
      <c r="E39" s="76">
        <v>91</v>
      </c>
      <c r="F39" s="78" t="s">
        <v>97</v>
      </c>
      <c r="G39" s="78" t="s">
        <v>133</v>
      </c>
      <c r="H39" s="78" t="s">
        <v>164</v>
      </c>
      <c r="I39" s="243"/>
      <c r="J39" s="95">
        <f>J40</f>
        <v>73.5</v>
      </c>
      <c r="K39" s="95">
        <f>K40</f>
        <v>73.5</v>
      </c>
    </row>
    <row r="40" spans="1:11" s="270" customFormat="1" ht="15.75">
      <c r="A40" s="51" t="s">
        <v>100</v>
      </c>
      <c r="B40" s="73">
        <v>802</v>
      </c>
      <c r="C40" s="76">
        <v>1</v>
      </c>
      <c r="D40" s="76">
        <v>4</v>
      </c>
      <c r="E40" s="76">
        <v>91</v>
      </c>
      <c r="F40" s="78" t="s">
        <v>97</v>
      </c>
      <c r="G40" s="78" t="s">
        <v>133</v>
      </c>
      <c r="H40" s="78" t="s">
        <v>164</v>
      </c>
      <c r="I40" s="243">
        <v>540</v>
      </c>
      <c r="J40" s="95">
        <f>69.3+4.2</f>
        <v>73.5</v>
      </c>
      <c r="K40" s="95">
        <v>73.5</v>
      </c>
    </row>
    <row r="41" spans="1:11" s="270" customFormat="1" ht="63" customHeight="1">
      <c r="A41" s="51" t="s">
        <v>165</v>
      </c>
      <c r="B41" s="73">
        <v>802</v>
      </c>
      <c r="C41" s="76">
        <v>1</v>
      </c>
      <c r="D41" s="76">
        <v>4</v>
      </c>
      <c r="E41" s="78" t="s">
        <v>99</v>
      </c>
      <c r="F41" s="78" t="s">
        <v>97</v>
      </c>
      <c r="G41" s="78" t="s">
        <v>133</v>
      </c>
      <c r="H41" s="78" t="s">
        <v>166</v>
      </c>
      <c r="I41" s="243"/>
      <c r="J41" s="95">
        <f>J42</f>
        <v>98</v>
      </c>
      <c r="K41" s="95">
        <f>K42</f>
        <v>98</v>
      </c>
    </row>
    <row r="42" spans="1:11" s="270" customFormat="1" ht="15.75">
      <c r="A42" s="51" t="s">
        <v>100</v>
      </c>
      <c r="B42" s="73">
        <v>802</v>
      </c>
      <c r="C42" s="76">
        <v>1</v>
      </c>
      <c r="D42" s="76">
        <v>4</v>
      </c>
      <c r="E42" s="78" t="s">
        <v>99</v>
      </c>
      <c r="F42" s="78" t="s">
        <v>97</v>
      </c>
      <c r="G42" s="78" t="s">
        <v>133</v>
      </c>
      <c r="H42" s="78" t="s">
        <v>166</v>
      </c>
      <c r="I42" s="243">
        <v>540</v>
      </c>
      <c r="J42" s="95">
        <v>98</v>
      </c>
      <c r="K42" s="95">
        <v>98</v>
      </c>
    </row>
    <row r="43" spans="1:11" s="270" customFormat="1" ht="99.75" customHeight="1">
      <c r="A43" s="51" t="s">
        <v>286</v>
      </c>
      <c r="B43" s="73">
        <v>802</v>
      </c>
      <c r="C43" s="76">
        <v>1</v>
      </c>
      <c r="D43" s="76">
        <v>4</v>
      </c>
      <c r="E43" s="78" t="s">
        <v>99</v>
      </c>
      <c r="F43" s="78" t="s">
        <v>97</v>
      </c>
      <c r="G43" s="78" t="s">
        <v>133</v>
      </c>
      <c r="H43" s="78" t="s">
        <v>167</v>
      </c>
      <c r="I43" s="243"/>
      <c r="J43" s="95">
        <f>J44</f>
        <v>48.5</v>
      </c>
      <c r="K43" s="95">
        <f>K44</f>
        <v>48.5</v>
      </c>
    </row>
    <row r="44" spans="1:11" s="270" customFormat="1" ht="15.75">
      <c r="A44" s="51" t="s">
        <v>100</v>
      </c>
      <c r="B44" s="73">
        <v>802</v>
      </c>
      <c r="C44" s="76">
        <v>1</v>
      </c>
      <c r="D44" s="76">
        <v>4</v>
      </c>
      <c r="E44" s="78" t="s">
        <v>99</v>
      </c>
      <c r="F44" s="78" t="s">
        <v>97</v>
      </c>
      <c r="G44" s="78" t="s">
        <v>133</v>
      </c>
      <c r="H44" s="78" t="s">
        <v>167</v>
      </c>
      <c r="I44" s="243">
        <v>540</v>
      </c>
      <c r="J44" s="95">
        <v>48.5</v>
      </c>
      <c r="K44" s="95">
        <v>48.5</v>
      </c>
    </row>
    <row r="45" spans="1:11" s="121" customFormat="1" ht="33" customHeight="1">
      <c r="A45" s="51" t="s">
        <v>213</v>
      </c>
      <c r="B45" s="148">
        <v>802</v>
      </c>
      <c r="C45" s="162" t="s">
        <v>201</v>
      </c>
      <c r="D45" s="162" t="s">
        <v>214</v>
      </c>
      <c r="E45" s="78"/>
      <c r="F45" s="78"/>
      <c r="G45" s="78"/>
      <c r="H45" s="78"/>
      <c r="I45" s="148"/>
      <c r="J45" s="95">
        <f aca="true" t="shared" si="2" ref="J45:K47">J46</f>
        <v>35.6</v>
      </c>
      <c r="K45" s="95">
        <f t="shared" si="2"/>
        <v>35.6</v>
      </c>
    </row>
    <row r="46" spans="1:11" s="119" customFormat="1" ht="78" customHeight="1">
      <c r="A46" s="51" t="s">
        <v>212</v>
      </c>
      <c r="B46" s="148">
        <v>802</v>
      </c>
      <c r="C46" s="162" t="s">
        <v>201</v>
      </c>
      <c r="D46" s="162" t="s">
        <v>214</v>
      </c>
      <c r="E46" s="78" t="s">
        <v>99</v>
      </c>
      <c r="F46" s="78" t="s">
        <v>97</v>
      </c>
      <c r="G46" s="78" t="s">
        <v>133</v>
      </c>
      <c r="H46" s="78" t="s">
        <v>171</v>
      </c>
      <c r="I46" s="148"/>
      <c r="J46" s="95">
        <f t="shared" si="2"/>
        <v>35.6</v>
      </c>
      <c r="K46" s="95">
        <f t="shared" si="2"/>
        <v>35.6</v>
      </c>
    </row>
    <row r="47" spans="1:11" s="119" customFormat="1" ht="30.75" customHeight="1">
      <c r="A47" s="51" t="s">
        <v>170</v>
      </c>
      <c r="B47" s="73">
        <v>802</v>
      </c>
      <c r="C47" s="76">
        <v>1</v>
      </c>
      <c r="D47" s="76">
        <v>6</v>
      </c>
      <c r="E47" s="78" t="s">
        <v>99</v>
      </c>
      <c r="F47" s="78" t="s">
        <v>97</v>
      </c>
      <c r="G47" s="78" t="s">
        <v>133</v>
      </c>
      <c r="H47" s="78" t="s">
        <v>171</v>
      </c>
      <c r="I47" s="243"/>
      <c r="J47" s="95">
        <f t="shared" si="2"/>
        <v>35.6</v>
      </c>
      <c r="K47" s="95">
        <f t="shared" si="2"/>
        <v>35.6</v>
      </c>
    </row>
    <row r="48" spans="1:11" s="271" customFormat="1" ht="18.75" customHeight="1">
      <c r="A48" s="51" t="s">
        <v>100</v>
      </c>
      <c r="B48" s="73">
        <v>802</v>
      </c>
      <c r="C48" s="76">
        <v>1</v>
      </c>
      <c r="D48" s="76">
        <v>6</v>
      </c>
      <c r="E48" s="78" t="s">
        <v>99</v>
      </c>
      <c r="F48" s="78" t="s">
        <v>97</v>
      </c>
      <c r="G48" s="78" t="s">
        <v>133</v>
      </c>
      <c r="H48" s="78" t="s">
        <v>171</v>
      </c>
      <c r="I48" s="243">
        <v>540</v>
      </c>
      <c r="J48" s="95">
        <v>35.6</v>
      </c>
      <c r="K48" s="95">
        <v>35.6</v>
      </c>
    </row>
    <row r="49" spans="1:11" s="303" customFormat="1" ht="15.75" hidden="1">
      <c r="A49" s="262" t="s">
        <v>105</v>
      </c>
      <c r="B49" s="263">
        <v>802</v>
      </c>
      <c r="C49" s="264" t="s">
        <v>201</v>
      </c>
      <c r="D49" s="264" t="s">
        <v>215</v>
      </c>
      <c r="E49" s="265"/>
      <c r="F49" s="265"/>
      <c r="G49" s="265"/>
      <c r="H49" s="265"/>
      <c r="I49" s="263"/>
      <c r="J49" s="266">
        <f>J50</f>
        <v>0</v>
      </c>
      <c r="K49" s="266">
        <f>K50</f>
        <v>0</v>
      </c>
    </row>
    <row r="50" spans="1:11" s="303" customFormat="1" ht="15.75" hidden="1">
      <c r="A50" s="262" t="s">
        <v>104</v>
      </c>
      <c r="B50" s="333">
        <v>802</v>
      </c>
      <c r="C50" s="334">
        <v>1</v>
      </c>
      <c r="D50" s="334">
        <v>11</v>
      </c>
      <c r="E50" s="265" t="s">
        <v>172</v>
      </c>
      <c r="F50" s="265" t="s">
        <v>173</v>
      </c>
      <c r="G50" s="265" t="s">
        <v>133</v>
      </c>
      <c r="H50" s="265" t="s">
        <v>134</v>
      </c>
      <c r="I50" s="296"/>
      <c r="J50" s="266">
        <f>J51</f>
        <v>0</v>
      </c>
      <c r="K50" s="266">
        <f>K51</f>
        <v>0</v>
      </c>
    </row>
    <row r="51" spans="1:11" s="335" customFormat="1" ht="15.75" hidden="1">
      <c r="A51" s="262" t="s">
        <v>103</v>
      </c>
      <c r="B51" s="333">
        <v>802</v>
      </c>
      <c r="C51" s="334">
        <v>1</v>
      </c>
      <c r="D51" s="334">
        <v>11</v>
      </c>
      <c r="E51" s="265" t="s">
        <v>172</v>
      </c>
      <c r="F51" s="265" t="s">
        <v>173</v>
      </c>
      <c r="G51" s="265" t="s">
        <v>133</v>
      </c>
      <c r="H51" s="265" t="s">
        <v>134</v>
      </c>
      <c r="I51" s="296">
        <v>870</v>
      </c>
      <c r="J51" s="266">
        <f>2+12.8-14.8</f>
        <v>0</v>
      </c>
      <c r="K51" s="266">
        <v>0</v>
      </c>
    </row>
    <row r="52" spans="1:11" s="72" customFormat="1" ht="17.25" customHeight="1">
      <c r="A52" s="51" t="s">
        <v>85</v>
      </c>
      <c r="B52" s="148">
        <v>802</v>
      </c>
      <c r="C52" s="162" t="s">
        <v>201</v>
      </c>
      <c r="D52" s="162" t="s">
        <v>216</v>
      </c>
      <c r="E52" s="78"/>
      <c r="F52" s="78"/>
      <c r="G52" s="78"/>
      <c r="H52" s="78"/>
      <c r="I52" s="148"/>
      <c r="J52" s="95">
        <f>J54+J56+J58+J61+J66+J74-0.1+J75+J67+J71</f>
        <v>277.20000000000005</v>
      </c>
      <c r="K52" s="95">
        <f>K54+K56+K58+K61+K66+K74-0.1+K75+K67+K71</f>
        <v>264.40000000000003</v>
      </c>
    </row>
    <row r="53" spans="1:11" s="72" customFormat="1" ht="62.25" customHeight="1">
      <c r="A53" s="51" t="s">
        <v>174</v>
      </c>
      <c r="B53" s="73">
        <v>802</v>
      </c>
      <c r="C53" s="76">
        <v>1</v>
      </c>
      <c r="D53" s="76">
        <v>13</v>
      </c>
      <c r="E53" s="78" t="s">
        <v>99</v>
      </c>
      <c r="F53" s="78" t="s">
        <v>97</v>
      </c>
      <c r="G53" s="78" t="s">
        <v>133</v>
      </c>
      <c r="H53" s="78" t="s">
        <v>175</v>
      </c>
      <c r="I53" s="243"/>
      <c r="J53" s="95">
        <f>J54</f>
        <v>52.7</v>
      </c>
      <c r="K53" s="95">
        <f>K54</f>
        <v>52.7</v>
      </c>
    </row>
    <row r="54" spans="1:11" s="72" customFormat="1" ht="16.5" customHeight="1">
      <c r="A54" s="51" t="s">
        <v>100</v>
      </c>
      <c r="B54" s="73">
        <v>802</v>
      </c>
      <c r="C54" s="76">
        <v>1</v>
      </c>
      <c r="D54" s="76">
        <v>13</v>
      </c>
      <c r="E54" s="78" t="s">
        <v>99</v>
      </c>
      <c r="F54" s="78" t="s">
        <v>97</v>
      </c>
      <c r="G54" s="78" t="s">
        <v>133</v>
      </c>
      <c r="H54" s="78" t="s">
        <v>175</v>
      </c>
      <c r="I54" s="243">
        <v>540</v>
      </c>
      <c r="J54" s="95">
        <v>52.7</v>
      </c>
      <c r="K54" s="95">
        <v>52.7</v>
      </c>
    </row>
    <row r="55" spans="1:11" s="72" customFormat="1" ht="47.25" customHeight="1">
      <c r="A55" s="51" t="s">
        <v>197</v>
      </c>
      <c r="B55" s="73">
        <v>802</v>
      </c>
      <c r="C55" s="76">
        <v>1</v>
      </c>
      <c r="D55" s="76">
        <v>13</v>
      </c>
      <c r="E55" s="78" t="s">
        <v>99</v>
      </c>
      <c r="F55" s="78" t="s">
        <v>97</v>
      </c>
      <c r="G55" s="78" t="s">
        <v>133</v>
      </c>
      <c r="H55" s="78" t="s">
        <v>217</v>
      </c>
      <c r="I55" s="243"/>
      <c r="J55" s="95">
        <f>J56</f>
        <v>1</v>
      </c>
      <c r="K55" s="95">
        <f>K56</f>
        <v>1</v>
      </c>
    </row>
    <row r="56" spans="1:11" s="72" customFormat="1" ht="18.75" customHeight="1">
      <c r="A56" s="51" t="s">
        <v>100</v>
      </c>
      <c r="B56" s="73">
        <v>802</v>
      </c>
      <c r="C56" s="76">
        <v>1</v>
      </c>
      <c r="D56" s="76">
        <v>13</v>
      </c>
      <c r="E56" s="78" t="s">
        <v>99</v>
      </c>
      <c r="F56" s="78" t="s">
        <v>97</v>
      </c>
      <c r="G56" s="78" t="s">
        <v>133</v>
      </c>
      <c r="H56" s="78" t="s">
        <v>217</v>
      </c>
      <c r="I56" s="243">
        <v>540</v>
      </c>
      <c r="J56" s="95">
        <v>1</v>
      </c>
      <c r="K56" s="95">
        <v>1</v>
      </c>
    </row>
    <row r="57" spans="1:11" s="303" customFormat="1" ht="54.75" customHeight="1" hidden="1">
      <c r="A57" s="262" t="s">
        <v>287</v>
      </c>
      <c r="B57" s="294">
        <v>802</v>
      </c>
      <c r="C57" s="295">
        <v>1</v>
      </c>
      <c r="D57" s="295">
        <v>13</v>
      </c>
      <c r="E57" s="265" t="s">
        <v>99</v>
      </c>
      <c r="F57" s="265" t="s">
        <v>97</v>
      </c>
      <c r="G57" s="265" t="s">
        <v>133</v>
      </c>
      <c r="H57" s="265" t="s">
        <v>288</v>
      </c>
      <c r="I57" s="296"/>
      <c r="J57" s="266">
        <f>J58</f>
        <v>0</v>
      </c>
      <c r="K57" s="266">
        <f>K58</f>
        <v>0</v>
      </c>
    </row>
    <row r="58" spans="1:12" s="303" customFormat="1" ht="21" customHeight="1" hidden="1">
      <c r="A58" s="262" t="s">
        <v>100</v>
      </c>
      <c r="B58" s="294">
        <v>802</v>
      </c>
      <c r="C58" s="295">
        <v>1</v>
      </c>
      <c r="D58" s="295">
        <v>13</v>
      </c>
      <c r="E58" s="265" t="s">
        <v>99</v>
      </c>
      <c r="F58" s="265" t="s">
        <v>97</v>
      </c>
      <c r="G58" s="265" t="s">
        <v>133</v>
      </c>
      <c r="H58" s="265" t="s">
        <v>288</v>
      </c>
      <c r="I58" s="296">
        <v>540</v>
      </c>
      <c r="J58" s="266">
        <v>0</v>
      </c>
      <c r="K58" s="266">
        <v>0</v>
      </c>
      <c r="L58" s="336"/>
    </row>
    <row r="59" spans="1:11" s="112" customFormat="1" ht="79.5" customHeight="1">
      <c r="A59" s="51" t="s">
        <v>218</v>
      </c>
      <c r="B59" s="73">
        <v>802</v>
      </c>
      <c r="C59" s="76">
        <v>1</v>
      </c>
      <c r="D59" s="76">
        <v>13</v>
      </c>
      <c r="E59" s="78" t="s">
        <v>99</v>
      </c>
      <c r="F59" s="78" t="s">
        <v>97</v>
      </c>
      <c r="G59" s="78" t="s">
        <v>133</v>
      </c>
      <c r="H59" s="78" t="s">
        <v>141</v>
      </c>
      <c r="I59" s="243"/>
      <c r="J59" s="95">
        <f>J61</f>
        <v>0.4</v>
      </c>
      <c r="K59" s="95">
        <f>K60</f>
        <v>0.4</v>
      </c>
    </row>
    <row r="60" spans="1:11" s="112" customFormat="1" ht="34.5" customHeight="1">
      <c r="A60" s="51" t="s">
        <v>160</v>
      </c>
      <c r="B60" s="73">
        <v>802</v>
      </c>
      <c r="C60" s="76">
        <v>1</v>
      </c>
      <c r="D60" s="76">
        <v>13</v>
      </c>
      <c r="E60" s="78" t="s">
        <v>99</v>
      </c>
      <c r="F60" s="78" t="s">
        <v>97</v>
      </c>
      <c r="G60" s="78" t="s">
        <v>133</v>
      </c>
      <c r="H60" s="78" t="s">
        <v>141</v>
      </c>
      <c r="I60" s="243">
        <v>240</v>
      </c>
      <c r="J60" s="95">
        <f>J61</f>
        <v>0.4</v>
      </c>
      <c r="K60" s="95">
        <f>K61</f>
        <v>0.4</v>
      </c>
    </row>
    <row r="61" spans="1:11" s="240" customFormat="1" ht="36.75" customHeight="1" hidden="1">
      <c r="A61" s="233" t="s">
        <v>96</v>
      </c>
      <c r="B61" s="272">
        <v>802</v>
      </c>
      <c r="C61" s="236">
        <v>1</v>
      </c>
      <c r="D61" s="236">
        <v>13</v>
      </c>
      <c r="E61" s="238" t="s">
        <v>99</v>
      </c>
      <c r="F61" s="238" t="s">
        <v>97</v>
      </c>
      <c r="G61" s="238" t="s">
        <v>133</v>
      </c>
      <c r="H61" s="238" t="s">
        <v>141</v>
      </c>
      <c r="I61" s="273">
        <v>244</v>
      </c>
      <c r="J61" s="239">
        <v>0.4</v>
      </c>
      <c r="K61" s="239">
        <v>0.4</v>
      </c>
    </row>
    <row r="62" spans="1:11" s="303" customFormat="1" ht="27" customHeight="1" hidden="1">
      <c r="A62" s="263" t="s">
        <v>289</v>
      </c>
      <c r="B62" s="263">
        <v>802</v>
      </c>
      <c r="C62" s="264" t="s">
        <v>201</v>
      </c>
      <c r="D62" s="264" t="s">
        <v>216</v>
      </c>
      <c r="E62" s="263">
        <v>91</v>
      </c>
      <c r="F62" s="265" t="s">
        <v>97</v>
      </c>
      <c r="G62" s="265" t="s">
        <v>133</v>
      </c>
      <c r="H62" s="265" t="s">
        <v>290</v>
      </c>
      <c r="I62" s="296">
        <v>240</v>
      </c>
      <c r="J62" s="266">
        <f>J63</f>
        <v>0</v>
      </c>
      <c r="K62" s="266">
        <f>K63</f>
        <v>0</v>
      </c>
    </row>
    <row r="63" spans="1:11" s="240" customFormat="1" ht="36.75" customHeight="1" hidden="1">
      <c r="A63" s="233" t="s">
        <v>96</v>
      </c>
      <c r="B63" s="234">
        <v>802</v>
      </c>
      <c r="C63" s="235" t="s">
        <v>201</v>
      </c>
      <c r="D63" s="235" t="s">
        <v>216</v>
      </c>
      <c r="E63" s="234">
        <v>91</v>
      </c>
      <c r="F63" s="238" t="s">
        <v>97</v>
      </c>
      <c r="G63" s="238" t="s">
        <v>133</v>
      </c>
      <c r="H63" s="238" t="s">
        <v>290</v>
      </c>
      <c r="I63" s="273">
        <v>244</v>
      </c>
      <c r="J63" s="239">
        <v>0</v>
      </c>
      <c r="K63" s="239">
        <v>0</v>
      </c>
    </row>
    <row r="64" spans="1:11" s="122" customFormat="1" ht="31.5" customHeight="1">
      <c r="A64" s="51" t="s">
        <v>138</v>
      </c>
      <c r="B64" s="73">
        <v>802</v>
      </c>
      <c r="C64" s="76">
        <v>1</v>
      </c>
      <c r="D64" s="76">
        <v>13</v>
      </c>
      <c r="E64" s="78" t="s">
        <v>99</v>
      </c>
      <c r="F64" s="78" t="s">
        <v>97</v>
      </c>
      <c r="G64" s="78" t="s">
        <v>133</v>
      </c>
      <c r="H64" s="78" t="s">
        <v>137</v>
      </c>
      <c r="I64" s="243"/>
      <c r="J64" s="95">
        <f>J65</f>
        <v>25</v>
      </c>
      <c r="K64" s="95">
        <f>K65</f>
        <v>24.8</v>
      </c>
    </row>
    <row r="65" spans="1:11" s="120" customFormat="1" ht="18.75" customHeight="1">
      <c r="A65" s="51" t="s">
        <v>160</v>
      </c>
      <c r="B65" s="73">
        <v>802</v>
      </c>
      <c r="C65" s="76">
        <v>1</v>
      </c>
      <c r="D65" s="76">
        <v>13</v>
      </c>
      <c r="E65" s="78" t="s">
        <v>99</v>
      </c>
      <c r="F65" s="78" t="s">
        <v>97</v>
      </c>
      <c r="G65" s="78" t="s">
        <v>133</v>
      </c>
      <c r="H65" s="78" t="s">
        <v>137</v>
      </c>
      <c r="I65" s="243">
        <v>240</v>
      </c>
      <c r="J65" s="95">
        <f>J66</f>
        <v>25</v>
      </c>
      <c r="K65" s="95">
        <f>K66</f>
        <v>24.8</v>
      </c>
    </row>
    <row r="66" spans="1:11" s="274" customFormat="1" ht="37.5" customHeight="1" hidden="1">
      <c r="A66" s="233" t="s">
        <v>96</v>
      </c>
      <c r="B66" s="272">
        <v>802</v>
      </c>
      <c r="C66" s="236">
        <v>1</v>
      </c>
      <c r="D66" s="236">
        <v>13</v>
      </c>
      <c r="E66" s="238" t="s">
        <v>99</v>
      </c>
      <c r="F66" s="238" t="s">
        <v>97</v>
      </c>
      <c r="G66" s="238" t="s">
        <v>133</v>
      </c>
      <c r="H66" s="238" t="s">
        <v>137</v>
      </c>
      <c r="I66" s="273">
        <v>244</v>
      </c>
      <c r="J66" s="239">
        <f>20+25-20</f>
        <v>25</v>
      </c>
      <c r="K66" s="239">
        <v>24.8</v>
      </c>
    </row>
    <row r="67" spans="1:11" s="123" customFormat="1" ht="23.25" customHeight="1">
      <c r="A67" s="275" t="s">
        <v>291</v>
      </c>
      <c r="B67" s="73">
        <v>802</v>
      </c>
      <c r="C67" s="76">
        <v>1</v>
      </c>
      <c r="D67" s="76">
        <v>13</v>
      </c>
      <c r="E67" s="78" t="s">
        <v>99</v>
      </c>
      <c r="F67" s="78" t="s">
        <v>97</v>
      </c>
      <c r="G67" s="78" t="s">
        <v>133</v>
      </c>
      <c r="H67" s="78" t="s">
        <v>292</v>
      </c>
      <c r="I67" s="243"/>
      <c r="J67" s="95">
        <f>J68</f>
        <v>20.6</v>
      </c>
      <c r="K67" s="95">
        <f>K68</f>
        <v>20.6</v>
      </c>
    </row>
    <row r="68" spans="1:11" s="123" customFormat="1" ht="37.5" customHeight="1">
      <c r="A68" s="276" t="s">
        <v>220</v>
      </c>
      <c r="B68" s="73">
        <v>802</v>
      </c>
      <c r="C68" s="76">
        <v>1</v>
      </c>
      <c r="D68" s="76">
        <v>13</v>
      </c>
      <c r="E68" s="78" t="s">
        <v>99</v>
      </c>
      <c r="F68" s="78" t="s">
        <v>97</v>
      </c>
      <c r="G68" s="78" t="s">
        <v>133</v>
      </c>
      <c r="H68" s="78" t="s">
        <v>292</v>
      </c>
      <c r="I68" s="243">
        <v>240</v>
      </c>
      <c r="J68" s="95">
        <f>J69</f>
        <v>20.6</v>
      </c>
      <c r="K68" s="95">
        <f>K69</f>
        <v>20.6</v>
      </c>
    </row>
    <row r="69" spans="1:12" s="274" customFormat="1" ht="37.5" customHeight="1" hidden="1">
      <c r="A69" s="277" t="s">
        <v>96</v>
      </c>
      <c r="B69" s="272">
        <v>802</v>
      </c>
      <c r="C69" s="236">
        <v>1</v>
      </c>
      <c r="D69" s="236">
        <v>13</v>
      </c>
      <c r="E69" s="238" t="s">
        <v>99</v>
      </c>
      <c r="F69" s="238" t="s">
        <v>97</v>
      </c>
      <c r="G69" s="238" t="s">
        <v>133</v>
      </c>
      <c r="H69" s="238" t="s">
        <v>292</v>
      </c>
      <c r="I69" s="273">
        <v>244</v>
      </c>
      <c r="J69" s="239">
        <v>20.6</v>
      </c>
      <c r="K69" s="239">
        <v>20.6</v>
      </c>
      <c r="L69" s="278"/>
    </row>
    <row r="70" spans="1:12" s="337" customFormat="1" ht="26.25" customHeight="1" hidden="1">
      <c r="A70" s="338" t="s">
        <v>293</v>
      </c>
      <c r="B70" s="294">
        <v>802</v>
      </c>
      <c r="C70" s="295">
        <v>1</v>
      </c>
      <c r="D70" s="295">
        <v>13</v>
      </c>
      <c r="E70" s="265" t="s">
        <v>99</v>
      </c>
      <c r="F70" s="265" t="s">
        <v>97</v>
      </c>
      <c r="G70" s="265" t="s">
        <v>133</v>
      </c>
      <c r="H70" s="265" t="s">
        <v>292</v>
      </c>
      <c r="I70" s="296">
        <v>410</v>
      </c>
      <c r="J70" s="266">
        <f>J71</f>
        <v>0</v>
      </c>
      <c r="K70" s="266">
        <f>K71</f>
        <v>0</v>
      </c>
      <c r="L70" s="336"/>
    </row>
    <row r="71" spans="1:12" s="274" customFormat="1" ht="37.5" customHeight="1" hidden="1">
      <c r="A71" s="279" t="s">
        <v>294</v>
      </c>
      <c r="B71" s="272">
        <v>802</v>
      </c>
      <c r="C71" s="236">
        <v>1</v>
      </c>
      <c r="D71" s="236">
        <v>13</v>
      </c>
      <c r="E71" s="238" t="s">
        <v>99</v>
      </c>
      <c r="F71" s="238" t="s">
        <v>97</v>
      </c>
      <c r="G71" s="238" t="s">
        <v>133</v>
      </c>
      <c r="H71" s="238" t="s">
        <v>292</v>
      </c>
      <c r="I71" s="273">
        <v>414</v>
      </c>
      <c r="J71" s="239">
        <v>0</v>
      </c>
      <c r="K71" s="239">
        <v>0</v>
      </c>
      <c r="L71" s="278"/>
    </row>
    <row r="72" spans="1:11" s="270" customFormat="1" ht="24.75" customHeight="1">
      <c r="A72" s="276" t="s">
        <v>221</v>
      </c>
      <c r="B72" s="73">
        <v>802</v>
      </c>
      <c r="C72" s="76">
        <v>1</v>
      </c>
      <c r="D72" s="76">
        <v>13</v>
      </c>
      <c r="E72" s="78" t="s">
        <v>219</v>
      </c>
      <c r="F72" s="78" t="s">
        <v>97</v>
      </c>
      <c r="G72" s="78" t="s">
        <v>133</v>
      </c>
      <c r="H72" s="78" t="s">
        <v>222</v>
      </c>
      <c r="I72" s="243"/>
      <c r="J72" s="95">
        <f>J73</f>
        <v>10</v>
      </c>
      <c r="K72" s="95">
        <f>K73</f>
        <v>10</v>
      </c>
    </row>
    <row r="73" spans="1:11" s="270" customFormat="1" ht="31.5" customHeight="1">
      <c r="A73" s="276" t="s">
        <v>220</v>
      </c>
      <c r="B73" s="73">
        <v>802</v>
      </c>
      <c r="C73" s="76">
        <v>1</v>
      </c>
      <c r="D73" s="76">
        <v>13</v>
      </c>
      <c r="E73" s="78" t="s">
        <v>219</v>
      </c>
      <c r="F73" s="78" t="s">
        <v>97</v>
      </c>
      <c r="G73" s="78" t="s">
        <v>133</v>
      </c>
      <c r="H73" s="78" t="s">
        <v>222</v>
      </c>
      <c r="I73" s="243">
        <v>240</v>
      </c>
      <c r="J73" s="95">
        <f>J74</f>
        <v>10</v>
      </c>
      <c r="K73" s="95">
        <f>K74</f>
        <v>10</v>
      </c>
    </row>
    <row r="74" spans="1:11" s="274" customFormat="1" ht="37.5" customHeight="1" hidden="1">
      <c r="A74" s="277" t="s">
        <v>96</v>
      </c>
      <c r="B74" s="272">
        <v>802</v>
      </c>
      <c r="C74" s="236">
        <v>1</v>
      </c>
      <c r="D74" s="236">
        <v>13</v>
      </c>
      <c r="E74" s="238" t="s">
        <v>219</v>
      </c>
      <c r="F74" s="238" t="s">
        <v>97</v>
      </c>
      <c r="G74" s="238" t="s">
        <v>133</v>
      </c>
      <c r="H74" s="238" t="s">
        <v>222</v>
      </c>
      <c r="I74" s="273">
        <v>244</v>
      </c>
      <c r="J74" s="239">
        <v>10</v>
      </c>
      <c r="K74" s="239">
        <v>10</v>
      </c>
    </row>
    <row r="75" spans="1:11" s="282" customFormat="1" ht="43.5" customHeight="1">
      <c r="A75" s="280" t="s">
        <v>208</v>
      </c>
      <c r="B75" s="201">
        <v>802</v>
      </c>
      <c r="C75" s="74">
        <v>1</v>
      </c>
      <c r="D75" s="74">
        <v>13</v>
      </c>
      <c r="E75" s="75" t="s">
        <v>209</v>
      </c>
      <c r="F75" s="75" t="s">
        <v>97</v>
      </c>
      <c r="G75" s="75" t="s">
        <v>133</v>
      </c>
      <c r="H75" s="75" t="s">
        <v>134</v>
      </c>
      <c r="I75" s="281"/>
      <c r="J75" s="94">
        <f>J76+J80</f>
        <v>167.6</v>
      </c>
      <c r="K75" s="94">
        <f>K76+K80</f>
        <v>155</v>
      </c>
    </row>
    <row r="76" spans="1:11" s="288" customFormat="1" ht="87" customHeight="1">
      <c r="A76" s="283" t="s">
        <v>295</v>
      </c>
      <c r="B76" s="284">
        <v>802</v>
      </c>
      <c r="C76" s="167">
        <v>1</v>
      </c>
      <c r="D76" s="167">
        <v>13</v>
      </c>
      <c r="E76" s="285" t="s">
        <v>209</v>
      </c>
      <c r="F76" s="285" t="s">
        <v>97</v>
      </c>
      <c r="G76" s="285" t="s">
        <v>296</v>
      </c>
      <c r="H76" s="285" t="s">
        <v>134</v>
      </c>
      <c r="I76" s="286"/>
      <c r="J76" s="287">
        <f aca="true" t="shared" si="3" ref="J76:K78">J77</f>
        <v>150</v>
      </c>
      <c r="K76" s="287">
        <f t="shared" si="3"/>
        <v>150</v>
      </c>
    </row>
    <row r="77" spans="1:11" s="292" customFormat="1" ht="74.25" customHeight="1">
      <c r="A77" s="289" t="s">
        <v>297</v>
      </c>
      <c r="B77" s="290">
        <v>802</v>
      </c>
      <c r="C77" s="160">
        <v>1</v>
      </c>
      <c r="D77" s="160">
        <v>13</v>
      </c>
      <c r="E77" s="163" t="s">
        <v>209</v>
      </c>
      <c r="F77" s="163" t="s">
        <v>97</v>
      </c>
      <c r="G77" s="163" t="s">
        <v>296</v>
      </c>
      <c r="H77" s="163" t="s">
        <v>298</v>
      </c>
      <c r="I77" s="291"/>
      <c r="J77" s="161">
        <f t="shared" si="3"/>
        <v>150</v>
      </c>
      <c r="K77" s="161">
        <f t="shared" si="3"/>
        <v>150</v>
      </c>
    </row>
    <row r="78" spans="1:11" s="270" customFormat="1" ht="40.5" customHeight="1">
      <c r="A78" s="51" t="s">
        <v>160</v>
      </c>
      <c r="B78" s="73">
        <v>802</v>
      </c>
      <c r="C78" s="76">
        <v>1</v>
      </c>
      <c r="D78" s="76">
        <v>13</v>
      </c>
      <c r="E78" s="78" t="s">
        <v>209</v>
      </c>
      <c r="F78" s="78" t="s">
        <v>97</v>
      </c>
      <c r="G78" s="78" t="s">
        <v>296</v>
      </c>
      <c r="H78" s="78" t="s">
        <v>298</v>
      </c>
      <c r="I78" s="243">
        <v>240</v>
      </c>
      <c r="J78" s="95">
        <f t="shared" si="3"/>
        <v>150</v>
      </c>
      <c r="K78" s="95">
        <f t="shared" si="3"/>
        <v>150</v>
      </c>
    </row>
    <row r="79" spans="1:11" s="337" customFormat="1" ht="40.5" customHeight="1" hidden="1">
      <c r="A79" s="262" t="s">
        <v>96</v>
      </c>
      <c r="B79" s="294">
        <v>802</v>
      </c>
      <c r="C79" s="295">
        <v>1</v>
      </c>
      <c r="D79" s="295">
        <v>13</v>
      </c>
      <c r="E79" s="265" t="s">
        <v>209</v>
      </c>
      <c r="F79" s="265" t="s">
        <v>97</v>
      </c>
      <c r="G79" s="265" t="s">
        <v>296</v>
      </c>
      <c r="H79" s="265" t="s">
        <v>298</v>
      </c>
      <c r="I79" s="296">
        <v>244</v>
      </c>
      <c r="J79" s="266">
        <v>150</v>
      </c>
      <c r="K79" s="266">
        <v>150</v>
      </c>
    </row>
    <row r="80" spans="1:11" s="288" customFormat="1" ht="56.25" customHeight="1">
      <c r="A80" s="283" t="s">
        <v>300</v>
      </c>
      <c r="B80" s="284">
        <v>802</v>
      </c>
      <c r="C80" s="167">
        <v>1</v>
      </c>
      <c r="D80" s="167">
        <v>13</v>
      </c>
      <c r="E80" s="285" t="s">
        <v>209</v>
      </c>
      <c r="F80" s="285" t="s">
        <v>97</v>
      </c>
      <c r="G80" s="285" t="s">
        <v>245</v>
      </c>
      <c r="H80" s="285" t="s">
        <v>134</v>
      </c>
      <c r="I80" s="286"/>
      <c r="J80" s="287">
        <f>J81+J84</f>
        <v>17.6</v>
      </c>
      <c r="K80" s="287">
        <f aca="true" t="shared" si="4" ref="J80:K82">K81</f>
        <v>5</v>
      </c>
    </row>
    <row r="81" spans="1:11" s="292" customFormat="1" ht="40.5" customHeight="1">
      <c r="A81" s="156" t="s">
        <v>301</v>
      </c>
      <c r="B81" s="290">
        <v>802</v>
      </c>
      <c r="C81" s="160">
        <v>1</v>
      </c>
      <c r="D81" s="160">
        <v>13</v>
      </c>
      <c r="E81" s="163" t="s">
        <v>209</v>
      </c>
      <c r="F81" s="163" t="s">
        <v>97</v>
      </c>
      <c r="G81" s="163" t="s">
        <v>245</v>
      </c>
      <c r="H81" s="163" t="s">
        <v>299</v>
      </c>
      <c r="I81" s="291"/>
      <c r="J81" s="161">
        <f t="shared" si="4"/>
        <v>17.6</v>
      </c>
      <c r="K81" s="161">
        <f t="shared" si="4"/>
        <v>5</v>
      </c>
    </row>
    <row r="82" spans="1:11" s="270" customFormat="1" ht="40.5" customHeight="1">
      <c r="A82" s="51" t="s">
        <v>160</v>
      </c>
      <c r="B82" s="73">
        <v>802</v>
      </c>
      <c r="C82" s="76">
        <v>1</v>
      </c>
      <c r="D82" s="76">
        <v>13</v>
      </c>
      <c r="E82" s="78" t="s">
        <v>209</v>
      </c>
      <c r="F82" s="78" t="s">
        <v>97</v>
      </c>
      <c r="G82" s="78" t="s">
        <v>245</v>
      </c>
      <c r="H82" s="78" t="s">
        <v>299</v>
      </c>
      <c r="I82" s="243">
        <v>240</v>
      </c>
      <c r="J82" s="95">
        <f t="shared" si="4"/>
        <v>17.6</v>
      </c>
      <c r="K82" s="95">
        <f t="shared" si="4"/>
        <v>5</v>
      </c>
    </row>
    <row r="83" spans="1:11" s="274" customFormat="1" ht="40.5" customHeight="1" hidden="1">
      <c r="A83" s="233" t="s">
        <v>96</v>
      </c>
      <c r="B83" s="272">
        <v>802</v>
      </c>
      <c r="C83" s="236">
        <v>1</v>
      </c>
      <c r="D83" s="236">
        <v>13</v>
      </c>
      <c r="E83" s="238" t="s">
        <v>209</v>
      </c>
      <c r="F83" s="238" t="s">
        <v>97</v>
      </c>
      <c r="G83" s="238" t="s">
        <v>245</v>
      </c>
      <c r="H83" s="238" t="s">
        <v>299</v>
      </c>
      <c r="I83" s="273">
        <v>244</v>
      </c>
      <c r="J83" s="239">
        <v>17.6</v>
      </c>
      <c r="K83" s="239">
        <v>5</v>
      </c>
    </row>
    <row r="84" spans="1:11" s="337" customFormat="1" ht="27" customHeight="1" hidden="1">
      <c r="A84" s="338" t="s">
        <v>293</v>
      </c>
      <c r="B84" s="294">
        <v>802</v>
      </c>
      <c r="C84" s="295">
        <v>1</v>
      </c>
      <c r="D84" s="295">
        <v>13</v>
      </c>
      <c r="E84" s="265" t="s">
        <v>209</v>
      </c>
      <c r="F84" s="265" t="s">
        <v>97</v>
      </c>
      <c r="G84" s="265" t="s">
        <v>245</v>
      </c>
      <c r="H84" s="265" t="s">
        <v>299</v>
      </c>
      <c r="I84" s="296">
        <v>410</v>
      </c>
      <c r="J84" s="266">
        <f>J85</f>
        <v>0</v>
      </c>
      <c r="K84" s="266">
        <f>K85</f>
        <v>0</v>
      </c>
    </row>
    <row r="85" spans="1:11" s="274" customFormat="1" ht="40.5" customHeight="1" hidden="1">
      <c r="A85" s="279" t="s">
        <v>294</v>
      </c>
      <c r="B85" s="272">
        <v>802</v>
      </c>
      <c r="C85" s="236">
        <v>1</v>
      </c>
      <c r="D85" s="236">
        <v>13</v>
      </c>
      <c r="E85" s="238" t="s">
        <v>209</v>
      </c>
      <c r="F85" s="238" t="s">
        <v>97</v>
      </c>
      <c r="G85" s="238" t="s">
        <v>245</v>
      </c>
      <c r="H85" s="238" t="s">
        <v>299</v>
      </c>
      <c r="I85" s="273">
        <v>414</v>
      </c>
      <c r="J85" s="239">
        <v>0</v>
      </c>
      <c r="K85" s="239">
        <v>0</v>
      </c>
    </row>
    <row r="86" spans="1:11" s="119" customFormat="1" ht="16.5" customHeight="1">
      <c r="A86" s="52" t="s">
        <v>84</v>
      </c>
      <c r="B86" s="152">
        <v>802</v>
      </c>
      <c r="C86" s="151" t="s">
        <v>202</v>
      </c>
      <c r="D86" s="151" t="s">
        <v>133</v>
      </c>
      <c r="E86" s="78"/>
      <c r="F86" s="78"/>
      <c r="G86" s="78"/>
      <c r="H86" s="78"/>
      <c r="I86" s="148"/>
      <c r="J86" s="94">
        <f>J87</f>
        <v>92.10000000000001</v>
      </c>
      <c r="K86" s="94">
        <f>K87</f>
        <v>92.10000000000001</v>
      </c>
    </row>
    <row r="87" spans="1:11" s="121" customFormat="1" ht="34.5" customHeight="1">
      <c r="A87" s="51" t="s">
        <v>102</v>
      </c>
      <c r="B87" s="73">
        <v>802</v>
      </c>
      <c r="C87" s="76">
        <v>2</v>
      </c>
      <c r="D87" s="76">
        <v>3</v>
      </c>
      <c r="E87" s="78" t="s">
        <v>99</v>
      </c>
      <c r="F87" s="78" t="s">
        <v>97</v>
      </c>
      <c r="G87" s="78" t="s">
        <v>133</v>
      </c>
      <c r="H87" s="78" t="s">
        <v>142</v>
      </c>
      <c r="I87" s="243"/>
      <c r="J87" s="95">
        <f>J88+J92</f>
        <v>92.10000000000001</v>
      </c>
      <c r="K87" s="95">
        <f>K88+K92</f>
        <v>92.10000000000001</v>
      </c>
    </row>
    <row r="88" spans="1:11" s="112" customFormat="1" ht="32.25" customHeight="1">
      <c r="A88" s="51" t="s">
        <v>158</v>
      </c>
      <c r="B88" s="73">
        <v>802</v>
      </c>
      <c r="C88" s="76">
        <v>2</v>
      </c>
      <c r="D88" s="76">
        <v>3</v>
      </c>
      <c r="E88" s="78" t="s">
        <v>99</v>
      </c>
      <c r="F88" s="78" t="s">
        <v>97</v>
      </c>
      <c r="G88" s="78" t="s">
        <v>133</v>
      </c>
      <c r="H88" s="78" t="s">
        <v>142</v>
      </c>
      <c r="I88" s="243">
        <v>120</v>
      </c>
      <c r="J88" s="95">
        <f>J89+J90</f>
        <v>79.9</v>
      </c>
      <c r="K88" s="95">
        <f>K89+K90</f>
        <v>79.9</v>
      </c>
    </row>
    <row r="89" spans="1:11" s="297" customFormat="1" ht="57" customHeight="1" hidden="1">
      <c r="A89" s="293" t="s">
        <v>176</v>
      </c>
      <c r="B89" s="294">
        <v>802</v>
      </c>
      <c r="C89" s="295">
        <v>2</v>
      </c>
      <c r="D89" s="295">
        <v>3</v>
      </c>
      <c r="E89" s="265" t="s">
        <v>99</v>
      </c>
      <c r="F89" s="265" t="s">
        <v>97</v>
      </c>
      <c r="G89" s="265" t="s">
        <v>133</v>
      </c>
      <c r="H89" s="265" t="s">
        <v>142</v>
      </c>
      <c r="I89" s="296">
        <v>121</v>
      </c>
      <c r="J89" s="266">
        <v>61.3</v>
      </c>
      <c r="K89" s="266">
        <v>61.3</v>
      </c>
    </row>
    <row r="90" spans="1:11" s="297" customFormat="1" ht="86.25" customHeight="1" hidden="1">
      <c r="A90" s="293" t="s">
        <v>177</v>
      </c>
      <c r="B90" s="294">
        <v>802</v>
      </c>
      <c r="C90" s="295">
        <v>2</v>
      </c>
      <c r="D90" s="295">
        <v>3</v>
      </c>
      <c r="E90" s="265" t="s">
        <v>99</v>
      </c>
      <c r="F90" s="265" t="s">
        <v>97</v>
      </c>
      <c r="G90" s="265" t="s">
        <v>133</v>
      </c>
      <c r="H90" s="265" t="s">
        <v>142</v>
      </c>
      <c r="I90" s="296">
        <v>129</v>
      </c>
      <c r="J90" s="266">
        <v>18.6</v>
      </c>
      <c r="K90" s="266">
        <v>18.6</v>
      </c>
    </row>
    <row r="91" spans="1:11" s="125" customFormat="1" ht="36.75" customHeight="1">
      <c r="A91" s="51" t="s">
        <v>160</v>
      </c>
      <c r="B91" s="73">
        <v>802</v>
      </c>
      <c r="C91" s="76">
        <v>2</v>
      </c>
      <c r="D91" s="76">
        <v>3</v>
      </c>
      <c r="E91" s="78" t="s">
        <v>99</v>
      </c>
      <c r="F91" s="78" t="s">
        <v>97</v>
      </c>
      <c r="G91" s="78" t="s">
        <v>133</v>
      </c>
      <c r="H91" s="78" t="s">
        <v>142</v>
      </c>
      <c r="I91" s="243">
        <v>240</v>
      </c>
      <c r="J91" s="95">
        <f>J92</f>
        <v>12.2</v>
      </c>
      <c r="K91" s="95">
        <v>0.4</v>
      </c>
    </row>
    <row r="92" spans="1:11" s="298" customFormat="1" ht="36" customHeight="1" hidden="1">
      <c r="A92" s="233" t="s">
        <v>207</v>
      </c>
      <c r="B92" s="272">
        <v>802</v>
      </c>
      <c r="C92" s="236">
        <v>2</v>
      </c>
      <c r="D92" s="236">
        <v>3</v>
      </c>
      <c r="E92" s="238" t="s">
        <v>99</v>
      </c>
      <c r="F92" s="238" t="s">
        <v>97</v>
      </c>
      <c r="G92" s="238" t="s">
        <v>133</v>
      </c>
      <c r="H92" s="238" t="s">
        <v>142</v>
      </c>
      <c r="I92" s="273">
        <v>242</v>
      </c>
      <c r="J92" s="239">
        <v>12.2</v>
      </c>
      <c r="K92" s="239">
        <v>12.2</v>
      </c>
    </row>
    <row r="93" spans="1:11" s="112" customFormat="1" ht="33.75" customHeight="1">
      <c r="A93" s="52" t="s">
        <v>82</v>
      </c>
      <c r="B93" s="152">
        <v>802</v>
      </c>
      <c r="C93" s="151" t="s">
        <v>211</v>
      </c>
      <c r="D93" s="151" t="s">
        <v>133</v>
      </c>
      <c r="E93" s="78"/>
      <c r="F93" s="78"/>
      <c r="G93" s="78"/>
      <c r="H93" s="78"/>
      <c r="I93" s="148"/>
      <c r="J93" s="94">
        <f aca="true" t="shared" si="5" ref="J93:K95">J94</f>
        <v>16.4</v>
      </c>
      <c r="K93" s="94">
        <f t="shared" si="5"/>
        <v>16.4</v>
      </c>
    </row>
    <row r="94" spans="1:11" s="126" customFormat="1" ht="15.75" customHeight="1">
      <c r="A94" s="52" t="s">
        <v>81</v>
      </c>
      <c r="B94" s="152">
        <v>802</v>
      </c>
      <c r="C94" s="151" t="s">
        <v>211</v>
      </c>
      <c r="D94" s="151" t="s">
        <v>223</v>
      </c>
      <c r="E94" s="75"/>
      <c r="F94" s="75"/>
      <c r="G94" s="75"/>
      <c r="H94" s="75"/>
      <c r="I94" s="299"/>
      <c r="J94" s="94">
        <f t="shared" si="5"/>
        <v>16.4</v>
      </c>
      <c r="K94" s="94">
        <f t="shared" si="5"/>
        <v>16.4</v>
      </c>
    </row>
    <row r="95" spans="1:11" s="126" customFormat="1" ht="32.25" customHeight="1">
      <c r="A95" s="280" t="s">
        <v>208</v>
      </c>
      <c r="B95" s="201">
        <v>802</v>
      </c>
      <c r="C95" s="74">
        <v>3</v>
      </c>
      <c r="D95" s="74">
        <v>10</v>
      </c>
      <c r="E95" s="75" t="s">
        <v>209</v>
      </c>
      <c r="F95" s="75" t="s">
        <v>97</v>
      </c>
      <c r="G95" s="75" t="s">
        <v>133</v>
      </c>
      <c r="H95" s="75" t="s">
        <v>134</v>
      </c>
      <c r="I95" s="281"/>
      <c r="J95" s="94">
        <f t="shared" si="5"/>
        <v>16.4</v>
      </c>
      <c r="K95" s="94">
        <f t="shared" si="5"/>
        <v>16.4</v>
      </c>
    </row>
    <row r="96" spans="1:11" s="127" customFormat="1" ht="32.25" customHeight="1">
      <c r="A96" s="283" t="s">
        <v>224</v>
      </c>
      <c r="B96" s="284">
        <v>802</v>
      </c>
      <c r="C96" s="167">
        <v>3</v>
      </c>
      <c r="D96" s="167">
        <v>10</v>
      </c>
      <c r="E96" s="285" t="s">
        <v>209</v>
      </c>
      <c r="F96" s="285" t="s">
        <v>97</v>
      </c>
      <c r="G96" s="285" t="s">
        <v>201</v>
      </c>
      <c r="H96" s="285" t="s">
        <v>134</v>
      </c>
      <c r="I96" s="286"/>
      <c r="J96" s="287">
        <f>J99</f>
        <v>16.4</v>
      </c>
      <c r="K96" s="287">
        <f>K99</f>
        <v>16.4</v>
      </c>
    </row>
    <row r="97" spans="1:11" s="127" customFormat="1" ht="18" customHeight="1">
      <c r="A97" s="156" t="s">
        <v>225</v>
      </c>
      <c r="B97" s="284">
        <v>802</v>
      </c>
      <c r="C97" s="167">
        <v>3</v>
      </c>
      <c r="D97" s="167">
        <v>10</v>
      </c>
      <c r="E97" s="285" t="s">
        <v>209</v>
      </c>
      <c r="F97" s="285" t="s">
        <v>97</v>
      </c>
      <c r="G97" s="285" t="s">
        <v>201</v>
      </c>
      <c r="H97" s="285" t="s">
        <v>178</v>
      </c>
      <c r="I97" s="286"/>
      <c r="J97" s="287">
        <f>J98</f>
        <v>16.4</v>
      </c>
      <c r="K97" s="287">
        <f>K98</f>
        <v>16.4</v>
      </c>
    </row>
    <row r="98" spans="1:11" s="126" customFormat="1" ht="36.75" customHeight="1">
      <c r="A98" s="51" t="s">
        <v>160</v>
      </c>
      <c r="B98" s="73">
        <v>802</v>
      </c>
      <c r="C98" s="76">
        <v>3</v>
      </c>
      <c r="D98" s="76">
        <v>10</v>
      </c>
      <c r="E98" s="78" t="s">
        <v>209</v>
      </c>
      <c r="F98" s="78" t="s">
        <v>97</v>
      </c>
      <c r="G98" s="78" t="s">
        <v>201</v>
      </c>
      <c r="H98" s="78" t="s">
        <v>178</v>
      </c>
      <c r="I98" s="243">
        <v>240</v>
      </c>
      <c r="J98" s="95">
        <f>J99</f>
        <v>16.4</v>
      </c>
      <c r="K98" s="95">
        <f>K99</f>
        <v>16.4</v>
      </c>
    </row>
    <row r="99" spans="1:11" s="300" customFormat="1" ht="32.25" customHeight="1" hidden="1">
      <c r="A99" s="262" t="s">
        <v>96</v>
      </c>
      <c r="B99" s="294">
        <v>802</v>
      </c>
      <c r="C99" s="295">
        <v>3</v>
      </c>
      <c r="D99" s="295">
        <v>10</v>
      </c>
      <c r="E99" s="265" t="s">
        <v>209</v>
      </c>
      <c r="F99" s="265" t="s">
        <v>97</v>
      </c>
      <c r="G99" s="265" t="s">
        <v>201</v>
      </c>
      <c r="H99" s="265" t="s">
        <v>178</v>
      </c>
      <c r="I99" s="296">
        <v>244</v>
      </c>
      <c r="J99" s="266">
        <v>16.4</v>
      </c>
      <c r="K99" s="266">
        <v>16.4</v>
      </c>
    </row>
    <row r="100" spans="1:11" s="300" customFormat="1" ht="32.25" customHeight="1" hidden="1">
      <c r="A100" s="244" t="s">
        <v>302</v>
      </c>
      <c r="B100" s="339">
        <v>802</v>
      </c>
      <c r="C100" s="340">
        <v>3</v>
      </c>
      <c r="D100" s="340">
        <v>10</v>
      </c>
      <c r="E100" s="247" t="s">
        <v>303</v>
      </c>
      <c r="F100" s="247" t="s">
        <v>97</v>
      </c>
      <c r="G100" s="247" t="s">
        <v>133</v>
      </c>
      <c r="H100" s="247" t="s">
        <v>134</v>
      </c>
      <c r="I100" s="341"/>
      <c r="J100" s="248">
        <f>J101</f>
        <v>0</v>
      </c>
      <c r="K100" s="248">
        <f>K101</f>
        <v>0</v>
      </c>
    </row>
    <row r="101" spans="1:11" s="346" customFormat="1" ht="32.25" customHeight="1" hidden="1">
      <c r="A101" s="342" t="s">
        <v>224</v>
      </c>
      <c r="B101" s="343">
        <v>802</v>
      </c>
      <c r="C101" s="344">
        <v>3</v>
      </c>
      <c r="D101" s="344">
        <v>10</v>
      </c>
      <c r="E101" s="253" t="s">
        <v>303</v>
      </c>
      <c r="F101" s="253" t="s">
        <v>97</v>
      </c>
      <c r="G101" s="253" t="s">
        <v>201</v>
      </c>
      <c r="H101" s="253" t="s">
        <v>134</v>
      </c>
      <c r="I101" s="345"/>
      <c r="J101" s="254">
        <f>J103</f>
        <v>0</v>
      </c>
      <c r="K101" s="254">
        <f>K103</f>
        <v>0</v>
      </c>
    </row>
    <row r="102" spans="1:11" s="300" customFormat="1" ht="32.25" customHeight="1" hidden="1">
      <c r="A102" s="262"/>
      <c r="B102" s="294"/>
      <c r="C102" s="295"/>
      <c r="D102" s="295"/>
      <c r="E102" s="265"/>
      <c r="F102" s="265"/>
      <c r="G102" s="265"/>
      <c r="H102" s="265"/>
      <c r="I102" s="296"/>
      <c r="J102" s="266"/>
      <c r="K102" s="266"/>
    </row>
    <row r="103" spans="1:11" s="300" customFormat="1" ht="21" customHeight="1" hidden="1">
      <c r="A103" s="256" t="s">
        <v>225</v>
      </c>
      <c r="B103" s="294">
        <v>802</v>
      </c>
      <c r="C103" s="295">
        <v>3</v>
      </c>
      <c r="D103" s="295">
        <v>10</v>
      </c>
      <c r="E103" s="264" t="s">
        <v>303</v>
      </c>
      <c r="F103" s="264" t="s">
        <v>97</v>
      </c>
      <c r="G103" s="264" t="s">
        <v>201</v>
      </c>
      <c r="H103" s="259" t="s">
        <v>178</v>
      </c>
      <c r="I103" s="263"/>
      <c r="J103" s="266">
        <f>J104</f>
        <v>0</v>
      </c>
      <c r="K103" s="266">
        <f>K104</f>
        <v>0</v>
      </c>
    </row>
    <row r="104" spans="1:12" s="300" customFormat="1" ht="32.25" customHeight="1" hidden="1">
      <c r="A104" s="293" t="s">
        <v>160</v>
      </c>
      <c r="B104" s="294">
        <v>802</v>
      </c>
      <c r="C104" s="295">
        <v>3</v>
      </c>
      <c r="D104" s="295">
        <v>10</v>
      </c>
      <c r="E104" s="264" t="s">
        <v>303</v>
      </c>
      <c r="F104" s="264" t="s">
        <v>97</v>
      </c>
      <c r="G104" s="264" t="s">
        <v>201</v>
      </c>
      <c r="H104" s="265" t="s">
        <v>178</v>
      </c>
      <c r="I104" s="263">
        <v>240</v>
      </c>
      <c r="J104" s="266">
        <f>J105</f>
        <v>0</v>
      </c>
      <c r="K104" s="266">
        <f>K105</f>
        <v>0</v>
      </c>
      <c r="L104" s="347"/>
    </row>
    <row r="105" spans="1:11" s="300" customFormat="1" ht="32.25" customHeight="1" hidden="1">
      <c r="A105" s="348" t="s">
        <v>143</v>
      </c>
      <c r="B105" s="294">
        <v>802</v>
      </c>
      <c r="C105" s="295">
        <v>3</v>
      </c>
      <c r="D105" s="295">
        <v>10</v>
      </c>
      <c r="E105" s="264" t="s">
        <v>303</v>
      </c>
      <c r="F105" s="264" t="s">
        <v>97</v>
      </c>
      <c r="G105" s="264" t="s">
        <v>201</v>
      </c>
      <c r="H105" s="265" t="s">
        <v>178</v>
      </c>
      <c r="I105" s="263">
        <v>244</v>
      </c>
      <c r="J105" s="266">
        <v>0</v>
      </c>
      <c r="K105" s="266">
        <v>0</v>
      </c>
    </row>
    <row r="106" spans="1:11" s="129" customFormat="1" ht="16.5" customHeight="1">
      <c r="A106" s="52" t="s">
        <v>79</v>
      </c>
      <c r="B106" s="152">
        <v>802</v>
      </c>
      <c r="C106" s="151" t="s">
        <v>226</v>
      </c>
      <c r="D106" s="151" t="s">
        <v>133</v>
      </c>
      <c r="E106" s="78"/>
      <c r="F106" s="78"/>
      <c r="G106" s="78"/>
      <c r="H106" s="78"/>
      <c r="I106" s="152"/>
      <c r="J106" s="94">
        <f>J107+J122+J130</f>
        <v>2749</v>
      </c>
      <c r="K106" s="94">
        <f>K107+K122+K130</f>
        <v>2319.7</v>
      </c>
    </row>
    <row r="107" spans="1:11" s="126" customFormat="1" ht="15" customHeight="1">
      <c r="A107" s="52" t="s">
        <v>78</v>
      </c>
      <c r="B107" s="152">
        <v>802</v>
      </c>
      <c r="C107" s="151" t="s">
        <v>226</v>
      </c>
      <c r="D107" s="151" t="s">
        <v>201</v>
      </c>
      <c r="E107" s="78"/>
      <c r="F107" s="78"/>
      <c r="G107" s="78"/>
      <c r="H107" s="78"/>
      <c r="I107" s="152"/>
      <c r="J107" s="94">
        <f>J110+J114</f>
        <v>448.4</v>
      </c>
      <c r="K107" s="94">
        <f>K110+K114</f>
        <v>444.9</v>
      </c>
    </row>
    <row r="108" spans="1:11" s="126" customFormat="1" ht="33.75" customHeight="1">
      <c r="A108" s="52" t="s">
        <v>208</v>
      </c>
      <c r="B108" s="152">
        <v>802</v>
      </c>
      <c r="C108" s="151" t="s">
        <v>226</v>
      </c>
      <c r="D108" s="151" t="s">
        <v>201</v>
      </c>
      <c r="E108" s="78" t="s">
        <v>209</v>
      </c>
      <c r="F108" s="78" t="s">
        <v>97</v>
      </c>
      <c r="G108" s="78" t="s">
        <v>133</v>
      </c>
      <c r="H108" s="78" t="s">
        <v>134</v>
      </c>
      <c r="I108" s="152"/>
      <c r="J108" s="94">
        <f>J109</f>
        <v>448.4</v>
      </c>
      <c r="K108" s="94">
        <f>K109</f>
        <v>444.9</v>
      </c>
    </row>
    <row r="109" spans="1:11" s="126" customFormat="1" ht="23.25" customHeight="1">
      <c r="A109" s="302" t="s">
        <v>304</v>
      </c>
      <c r="B109" s="152">
        <v>802</v>
      </c>
      <c r="C109" s="151" t="s">
        <v>226</v>
      </c>
      <c r="D109" s="151" t="s">
        <v>201</v>
      </c>
      <c r="E109" s="78" t="s">
        <v>209</v>
      </c>
      <c r="F109" s="78" t="s">
        <v>97</v>
      </c>
      <c r="G109" s="78" t="s">
        <v>214</v>
      </c>
      <c r="H109" s="78" t="s">
        <v>134</v>
      </c>
      <c r="I109" s="152"/>
      <c r="J109" s="94">
        <f>J110+J114</f>
        <v>448.4</v>
      </c>
      <c r="K109" s="94">
        <f>K110+K114</f>
        <v>444.9</v>
      </c>
    </row>
    <row r="110" spans="1:11" s="126" customFormat="1" ht="84.75" customHeight="1">
      <c r="A110" s="51" t="s">
        <v>179</v>
      </c>
      <c r="B110" s="73">
        <v>802</v>
      </c>
      <c r="C110" s="76">
        <v>5</v>
      </c>
      <c r="D110" s="76">
        <v>1</v>
      </c>
      <c r="E110" s="78" t="s">
        <v>209</v>
      </c>
      <c r="F110" s="78" t="s">
        <v>97</v>
      </c>
      <c r="G110" s="78" t="s">
        <v>214</v>
      </c>
      <c r="H110" s="78" t="s">
        <v>180</v>
      </c>
      <c r="I110" s="281"/>
      <c r="J110" s="95">
        <f>J111</f>
        <v>363.9</v>
      </c>
      <c r="K110" s="95">
        <f>K111</f>
        <v>363.9</v>
      </c>
    </row>
    <row r="111" spans="1:11" s="126" customFormat="1" ht="33" customHeight="1">
      <c r="A111" s="51" t="s">
        <v>160</v>
      </c>
      <c r="B111" s="73">
        <v>802</v>
      </c>
      <c r="C111" s="76">
        <v>5</v>
      </c>
      <c r="D111" s="76">
        <v>1</v>
      </c>
      <c r="E111" s="78" t="s">
        <v>209</v>
      </c>
      <c r="F111" s="78" t="s">
        <v>97</v>
      </c>
      <c r="G111" s="78" t="s">
        <v>214</v>
      </c>
      <c r="H111" s="78" t="s">
        <v>180</v>
      </c>
      <c r="I111" s="243">
        <v>240</v>
      </c>
      <c r="J111" s="95">
        <f>J112+J113</f>
        <v>363.9</v>
      </c>
      <c r="K111" s="95">
        <f>K112+K113</f>
        <v>363.9</v>
      </c>
    </row>
    <row r="112" spans="1:11" s="300" customFormat="1" ht="33" customHeight="1" hidden="1">
      <c r="A112" s="262"/>
      <c r="B112" s="294">
        <v>802</v>
      </c>
      <c r="C112" s="295">
        <v>5</v>
      </c>
      <c r="D112" s="295">
        <v>1</v>
      </c>
      <c r="E112" s="265" t="s">
        <v>209</v>
      </c>
      <c r="F112" s="265" t="s">
        <v>97</v>
      </c>
      <c r="G112" s="265" t="s">
        <v>214</v>
      </c>
      <c r="H112" s="265" t="s">
        <v>180</v>
      </c>
      <c r="I112" s="296">
        <v>243</v>
      </c>
      <c r="J112" s="266">
        <v>0</v>
      </c>
      <c r="K112" s="266">
        <v>0</v>
      </c>
    </row>
    <row r="113" spans="1:11" s="300" customFormat="1" ht="30.75" customHeight="1" hidden="1">
      <c r="A113" s="262" t="s">
        <v>96</v>
      </c>
      <c r="B113" s="294">
        <v>802</v>
      </c>
      <c r="C113" s="295">
        <v>5</v>
      </c>
      <c r="D113" s="295">
        <v>1</v>
      </c>
      <c r="E113" s="265" t="s">
        <v>209</v>
      </c>
      <c r="F113" s="265" t="s">
        <v>97</v>
      </c>
      <c r="G113" s="265" t="s">
        <v>214</v>
      </c>
      <c r="H113" s="265" t="s">
        <v>180</v>
      </c>
      <c r="I113" s="296">
        <v>244</v>
      </c>
      <c r="J113" s="266">
        <v>363.9</v>
      </c>
      <c r="K113" s="266">
        <v>363.9</v>
      </c>
    </row>
    <row r="114" spans="1:13" s="130" customFormat="1" ht="21" customHeight="1">
      <c r="A114" s="51" t="s">
        <v>227</v>
      </c>
      <c r="B114" s="73">
        <v>802</v>
      </c>
      <c r="C114" s="76">
        <v>5</v>
      </c>
      <c r="D114" s="76">
        <v>1</v>
      </c>
      <c r="E114" s="78" t="s">
        <v>209</v>
      </c>
      <c r="F114" s="78" t="s">
        <v>97</v>
      </c>
      <c r="G114" s="78" t="s">
        <v>214</v>
      </c>
      <c r="H114" s="78" t="s">
        <v>228</v>
      </c>
      <c r="I114" s="243"/>
      <c r="J114" s="95">
        <f>J115</f>
        <v>84.5</v>
      </c>
      <c r="K114" s="95">
        <f>K115</f>
        <v>81</v>
      </c>
      <c r="M114" s="131"/>
    </row>
    <row r="115" spans="1:11" s="130" customFormat="1" ht="39.75" customHeight="1">
      <c r="A115" s="51" t="s">
        <v>160</v>
      </c>
      <c r="B115" s="73">
        <v>802</v>
      </c>
      <c r="C115" s="76">
        <v>5</v>
      </c>
      <c r="D115" s="76">
        <v>1</v>
      </c>
      <c r="E115" s="78" t="s">
        <v>209</v>
      </c>
      <c r="F115" s="78" t="s">
        <v>97</v>
      </c>
      <c r="G115" s="78" t="s">
        <v>214</v>
      </c>
      <c r="H115" s="78" t="s">
        <v>228</v>
      </c>
      <c r="I115" s="243">
        <v>240</v>
      </c>
      <c r="J115" s="95">
        <f>J116</f>
        <v>84.5</v>
      </c>
      <c r="K115" s="95">
        <f>K116</f>
        <v>81</v>
      </c>
    </row>
    <row r="116" spans="1:11" s="300" customFormat="1" ht="36.75" customHeight="1" hidden="1">
      <c r="A116" s="262"/>
      <c r="B116" s="294">
        <v>802</v>
      </c>
      <c r="C116" s="295">
        <v>5</v>
      </c>
      <c r="D116" s="295">
        <v>1</v>
      </c>
      <c r="E116" s="265" t="s">
        <v>209</v>
      </c>
      <c r="F116" s="265" t="s">
        <v>97</v>
      </c>
      <c r="G116" s="265" t="s">
        <v>214</v>
      </c>
      <c r="H116" s="265" t="s">
        <v>228</v>
      </c>
      <c r="I116" s="296">
        <v>243</v>
      </c>
      <c r="J116" s="266">
        <f>80+4.5</f>
        <v>84.5</v>
      </c>
      <c r="K116" s="266">
        <v>81</v>
      </c>
    </row>
    <row r="117" spans="1:11" s="300" customFormat="1" ht="36.75" customHeight="1" hidden="1">
      <c r="A117" s="349" t="s">
        <v>302</v>
      </c>
      <c r="B117" s="339">
        <v>802</v>
      </c>
      <c r="C117" s="340">
        <v>5</v>
      </c>
      <c r="D117" s="340">
        <v>1</v>
      </c>
      <c r="E117" s="247" t="s">
        <v>303</v>
      </c>
      <c r="F117" s="247" t="s">
        <v>97</v>
      </c>
      <c r="G117" s="247" t="s">
        <v>133</v>
      </c>
      <c r="H117" s="247" t="s">
        <v>134</v>
      </c>
      <c r="I117" s="341"/>
      <c r="J117" s="248">
        <f aca="true" t="shared" si="6" ref="J117:K120">J118</f>
        <v>0</v>
      </c>
      <c r="K117" s="248">
        <f t="shared" si="6"/>
        <v>0</v>
      </c>
    </row>
    <row r="118" spans="1:11" s="300" customFormat="1" ht="36.75" customHeight="1" hidden="1">
      <c r="A118" s="350" t="s">
        <v>304</v>
      </c>
      <c r="B118" s="339">
        <v>802</v>
      </c>
      <c r="C118" s="340">
        <v>5</v>
      </c>
      <c r="D118" s="340">
        <v>1</v>
      </c>
      <c r="E118" s="265" t="s">
        <v>303</v>
      </c>
      <c r="F118" s="265" t="s">
        <v>97</v>
      </c>
      <c r="G118" s="265" t="s">
        <v>214</v>
      </c>
      <c r="H118" s="265" t="s">
        <v>134</v>
      </c>
      <c r="I118" s="296"/>
      <c r="J118" s="248">
        <f t="shared" si="6"/>
        <v>0</v>
      </c>
      <c r="K118" s="248">
        <f t="shared" si="6"/>
        <v>0</v>
      </c>
    </row>
    <row r="119" spans="1:11" s="300" customFormat="1" ht="24.75" customHeight="1" hidden="1">
      <c r="A119" s="262" t="s">
        <v>227</v>
      </c>
      <c r="B119" s="294">
        <v>802</v>
      </c>
      <c r="C119" s="295">
        <v>5</v>
      </c>
      <c r="D119" s="295">
        <v>1</v>
      </c>
      <c r="E119" s="265" t="s">
        <v>303</v>
      </c>
      <c r="F119" s="265" t="s">
        <v>97</v>
      </c>
      <c r="G119" s="265" t="s">
        <v>214</v>
      </c>
      <c r="H119" s="265" t="s">
        <v>228</v>
      </c>
      <c r="I119" s="296"/>
      <c r="J119" s="266">
        <f t="shared" si="6"/>
        <v>0</v>
      </c>
      <c r="K119" s="266">
        <f t="shared" si="6"/>
        <v>0</v>
      </c>
    </row>
    <row r="120" spans="1:11" s="300" customFormat="1" ht="36.75" customHeight="1" hidden="1">
      <c r="A120" s="262" t="s">
        <v>160</v>
      </c>
      <c r="B120" s="294">
        <v>802</v>
      </c>
      <c r="C120" s="295">
        <v>5</v>
      </c>
      <c r="D120" s="295">
        <v>1</v>
      </c>
      <c r="E120" s="265" t="s">
        <v>303</v>
      </c>
      <c r="F120" s="265" t="s">
        <v>97</v>
      </c>
      <c r="G120" s="265" t="s">
        <v>214</v>
      </c>
      <c r="H120" s="265" t="s">
        <v>228</v>
      </c>
      <c r="I120" s="296">
        <v>240</v>
      </c>
      <c r="J120" s="266">
        <f t="shared" si="6"/>
        <v>0</v>
      </c>
      <c r="K120" s="266">
        <f t="shared" si="6"/>
        <v>0</v>
      </c>
    </row>
    <row r="121" spans="1:11" s="300" customFormat="1" ht="36.75" customHeight="1" hidden="1">
      <c r="A121" s="262"/>
      <c r="B121" s="294">
        <v>802</v>
      </c>
      <c r="C121" s="295">
        <v>5</v>
      </c>
      <c r="D121" s="295">
        <v>1</v>
      </c>
      <c r="E121" s="265" t="s">
        <v>303</v>
      </c>
      <c r="F121" s="265" t="s">
        <v>97</v>
      </c>
      <c r="G121" s="265" t="s">
        <v>214</v>
      </c>
      <c r="H121" s="265" t="s">
        <v>228</v>
      </c>
      <c r="I121" s="296">
        <v>243</v>
      </c>
      <c r="J121" s="266">
        <v>0</v>
      </c>
      <c r="K121" s="266">
        <v>0</v>
      </c>
    </row>
    <row r="122" spans="1:11" s="126" customFormat="1" ht="16.5" customHeight="1">
      <c r="A122" s="52" t="s">
        <v>77</v>
      </c>
      <c r="B122" s="152">
        <v>802</v>
      </c>
      <c r="C122" s="151" t="s">
        <v>226</v>
      </c>
      <c r="D122" s="151" t="s">
        <v>202</v>
      </c>
      <c r="E122" s="78"/>
      <c r="F122" s="78"/>
      <c r="G122" s="78"/>
      <c r="H122" s="78"/>
      <c r="I122" s="148" t="s">
        <v>229</v>
      </c>
      <c r="J122" s="94">
        <f>J125</f>
        <v>193</v>
      </c>
      <c r="K122" s="94">
        <f>K125</f>
        <v>193</v>
      </c>
    </row>
    <row r="123" spans="1:11" s="126" customFormat="1" ht="39.75" customHeight="1">
      <c r="A123" s="52" t="s">
        <v>208</v>
      </c>
      <c r="B123" s="152">
        <v>802</v>
      </c>
      <c r="C123" s="151" t="s">
        <v>226</v>
      </c>
      <c r="D123" s="151" t="s">
        <v>202</v>
      </c>
      <c r="E123" s="78" t="s">
        <v>209</v>
      </c>
      <c r="F123" s="78" t="s">
        <v>97</v>
      </c>
      <c r="G123" s="78" t="s">
        <v>133</v>
      </c>
      <c r="H123" s="78" t="s">
        <v>134</v>
      </c>
      <c r="I123" s="148"/>
      <c r="J123" s="94">
        <f aca="true" t="shared" si="7" ref="J123:K126">J124</f>
        <v>193</v>
      </c>
      <c r="K123" s="94">
        <f t="shared" si="7"/>
        <v>193</v>
      </c>
    </row>
    <row r="124" spans="1:11" s="126" customFormat="1" ht="39" customHeight="1">
      <c r="A124" s="302" t="s">
        <v>305</v>
      </c>
      <c r="B124" s="152">
        <v>802</v>
      </c>
      <c r="C124" s="151" t="s">
        <v>226</v>
      </c>
      <c r="D124" s="151" t="s">
        <v>202</v>
      </c>
      <c r="E124" s="78" t="s">
        <v>209</v>
      </c>
      <c r="F124" s="78" t="s">
        <v>97</v>
      </c>
      <c r="G124" s="78" t="s">
        <v>232</v>
      </c>
      <c r="H124" s="78" t="s">
        <v>134</v>
      </c>
      <c r="I124" s="148"/>
      <c r="J124" s="94">
        <f t="shared" si="7"/>
        <v>193</v>
      </c>
      <c r="K124" s="94">
        <f t="shared" si="7"/>
        <v>193</v>
      </c>
    </row>
    <row r="125" spans="1:11" s="112" customFormat="1" ht="67.5" customHeight="1">
      <c r="A125" s="301" t="s">
        <v>181</v>
      </c>
      <c r="B125" s="73">
        <v>802</v>
      </c>
      <c r="C125" s="76">
        <v>5</v>
      </c>
      <c r="D125" s="76">
        <v>2</v>
      </c>
      <c r="E125" s="78" t="s">
        <v>209</v>
      </c>
      <c r="F125" s="78" t="s">
        <v>97</v>
      </c>
      <c r="G125" s="78" t="s">
        <v>232</v>
      </c>
      <c r="H125" s="78" t="s">
        <v>182</v>
      </c>
      <c r="I125" s="148" t="s">
        <v>229</v>
      </c>
      <c r="J125" s="95">
        <f>J126+J129</f>
        <v>193</v>
      </c>
      <c r="K125" s="95">
        <f>K126+K128</f>
        <v>193</v>
      </c>
    </row>
    <row r="126" spans="1:11" s="112" customFormat="1" ht="34.5" customHeight="1">
      <c r="A126" s="51" t="s">
        <v>160</v>
      </c>
      <c r="B126" s="73">
        <v>802</v>
      </c>
      <c r="C126" s="76">
        <v>5</v>
      </c>
      <c r="D126" s="76">
        <v>2</v>
      </c>
      <c r="E126" s="78" t="s">
        <v>209</v>
      </c>
      <c r="F126" s="78" t="s">
        <v>97</v>
      </c>
      <c r="G126" s="78" t="s">
        <v>232</v>
      </c>
      <c r="H126" s="78" t="s">
        <v>182</v>
      </c>
      <c r="I126" s="243">
        <v>240</v>
      </c>
      <c r="J126" s="95">
        <f t="shared" si="7"/>
        <v>173</v>
      </c>
      <c r="K126" s="95">
        <f t="shared" si="7"/>
        <v>173</v>
      </c>
    </row>
    <row r="127" spans="1:11" s="303" customFormat="1" ht="31.5" customHeight="1" hidden="1">
      <c r="A127" s="262" t="s">
        <v>143</v>
      </c>
      <c r="B127" s="294">
        <v>802</v>
      </c>
      <c r="C127" s="295">
        <v>5</v>
      </c>
      <c r="D127" s="295">
        <v>2</v>
      </c>
      <c r="E127" s="265" t="s">
        <v>209</v>
      </c>
      <c r="F127" s="265" t="s">
        <v>97</v>
      </c>
      <c r="G127" s="265" t="s">
        <v>232</v>
      </c>
      <c r="H127" s="265" t="s">
        <v>182</v>
      </c>
      <c r="I127" s="263">
        <v>244</v>
      </c>
      <c r="J127" s="266">
        <v>173</v>
      </c>
      <c r="K127" s="266">
        <v>173</v>
      </c>
    </row>
    <row r="128" spans="1:11" s="72" customFormat="1" ht="31.5" customHeight="1">
      <c r="A128" s="51" t="s">
        <v>161</v>
      </c>
      <c r="B128" s="73">
        <v>802</v>
      </c>
      <c r="C128" s="76">
        <v>5</v>
      </c>
      <c r="D128" s="76">
        <v>2</v>
      </c>
      <c r="E128" s="76">
        <v>22</v>
      </c>
      <c r="F128" s="76" t="s">
        <v>97</v>
      </c>
      <c r="G128" s="78" t="s">
        <v>232</v>
      </c>
      <c r="H128" s="78" t="s">
        <v>182</v>
      </c>
      <c r="I128" s="243">
        <v>850</v>
      </c>
      <c r="J128" s="95">
        <f>J129</f>
        <v>20</v>
      </c>
      <c r="K128" s="95">
        <f>K129</f>
        <v>20</v>
      </c>
    </row>
    <row r="129" spans="1:11" s="303" customFormat="1" ht="24" customHeight="1" hidden="1">
      <c r="A129" s="262" t="s">
        <v>121</v>
      </c>
      <c r="B129" s="263">
        <v>802</v>
      </c>
      <c r="C129" s="295">
        <v>5</v>
      </c>
      <c r="D129" s="295">
        <v>2</v>
      </c>
      <c r="E129" s="265" t="s">
        <v>209</v>
      </c>
      <c r="F129" s="265" t="s">
        <v>97</v>
      </c>
      <c r="G129" s="265" t="s">
        <v>232</v>
      </c>
      <c r="H129" s="265" t="s">
        <v>182</v>
      </c>
      <c r="I129" s="263">
        <v>853</v>
      </c>
      <c r="J129" s="266">
        <v>20</v>
      </c>
      <c r="K129" s="266">
        <v>20</v>
      </c>
    </row>
    <row r="130" spans="1:11" s="112" customFormat="1" ht="15.75" customHeight="1">
      <c r="A130" s="52" t="s">
        <v>76</v>
      </c>
      <c r="B130" s="152">
        <v>802</v>
      </c>
      <c r="C130" s="151" t="s">
        <v>226</v>
      </c>
      <c r="D130" s="151" t="s">
        <v>211</v>
      </c>
      <c r="E130" s="78"/>
      <c r="F130" s="78"/>
      <c r="G130" s="78"/>
      <c r="H130" s="78"/>
      <c r="I130" s="148"/>
      <c r="J130" s="94">
        <f>J131+J152+J155+J158+J161</f>
        <v>2107.6</v>
      </c>
      <c r="K130" s="94">
        <f>K131+K152+K155+K158+K161</f>
        <v>1681.7999999999997</v>
      </c>
    </row>
    <row r="131" spans="1:11" s="111" customFormat="1" ht="34.5" customHeight="1">
      <c r="A131" s="280" t="s">
        <v>208</v>
      </c>
      <c r="B131" s="201">
        <v>802</v>
      </c>
      <c r="C131" s="151" t="s">
        <v>226</v>
      </c>
      <c r="D131" s="151" t="s">
        <v>211</v>
      </c>
      <c r="E131" s="75" t="s">
        <v>209</v>
      </c>
      <c r="F131" s="75" t="s">
        <v>97</v>
      </c>
      <c r="G131" s="75" t="s">
        <v>133</v>
      </c>
      <c r="H131" s="75" t="s">
        <v>134</v>
      </c>
      <c r="I131" s="152"/>
      <c r="J131" s="94">
        <f>J132</f>
        <v>2107.6</v>
      </c>
      <c r="K131" s="94">
        <f>K132</f>
        <v>1681.7999999999997</v>
      </c>
    </row>
    <row r="132" spans="1:11" s="132" customFormat="1" ht="38.25" customHeight="1">
      <c r="A132" s="302" t="s">
        <v>230</v>
      </c>
      <c r="B132" s="284">
        <v>802</v>
      </c>
      <c r="C132" s="304" t="s">
        <v>226</v>
      </c>
      <c r="D132" s="304" t="s">
        <v>211</v>
      </c>
      <c r="E132" s="304" t="s">
        <v>209</v>
      </c>
      <c r="F132" s="304" t="s">
        <v>97</v>
      </c>
      <c r="G132" s="304" t="s">
        <v>202</v>
      </c>
      <c r="H132" s="304" t="s">
        <v>134</v>
      </c>
      <c r="I132" s="299"/>
      <c r="J132" s="287">
        <f>J135+J138+J141+J144+J146</f>
        <v>2107.6</v>
      </c>
      <c r="K132" s="287">
        <f>K135+K138+K141+K144+K146</f>
        <v>1681.7999999999997</v>
      </c>
    </row>
    <row r="133" spans="1:11" s="134" customFormat="1" ht="25.5" customHeight="1">
      <c r="A133" s="166" t="s">
        <v>306</v>
      </c>
      <c r="B133" s="290">
        <v>802</v>
      </c>
      <c r="C133" s="157" t="s">
        <v>226</v>
      </c>
      <c r="D133" s="157" t="s">
        <v>211</v>
      </c>
      <c r="E133" s="157" t="s">
        <v>209</v>
      </c>
      <c r="F133" s="157" t="s">
        <v>97</v>
      </c>
      <c r="G133" s="157" t="s">
        <v>202</v>
      </c>
      <c r="H133" s="157" t="s">
        <v>184</v>
      </c>
      <c r="I133" s="158"/>
      <c r="J133" s="161">
        <f>J134</f>
        <v>977.4</v>
      </c>
      <c r="K133" s="161">
        <f>K134</f>
        <v>551.6</v>
      </c>
    </row>
    <row r="134" spans="1:11" s="112" customFormat="1" ht="38.25" customHeight="1">
      <c r="A134" s="103" t="s">
        <v>160</v>
      </c>
      <c r="B134" s="73">
        <v>802</v>
      </c>
      <c r="C134" s="162" t="s">
        <v>226</v>
      </c>
      <c r="D134" s="162" t="s">
        <v>211</v>
      </c>
      <c r="E134" s="162" t="s">
        <v>209</v>
      </c>
      <c r="F134" s="162" t="s">
        <v>97</v>
      </c>
      <c r="G134" s="162" t="s">
        <v>202</v>
      </c>
      <c r="H134" s="162" t="s">
        <v>184</v>
      </c>
      <c r="I134" s="148">
        <v>240</v>
      </c>
      <c r="J134" s="95">
        <f>J135</f>
        <v>977.4</v>
      </c>
      <c r="K134" s="95">
        <f>K135</f>
        <v>551.6</v>
      </c>
    </row>
    <row r="135" spans="1:11" s="303" customFormat="1" ht="35.25" customHeight="1" hidden="1">
      <c r="A135" s="348" t="s">
        <v>143</v>
      </c>
      <c r="B135" s="294">
        <v>802</v>
      </c>
      <c r="C135" s="264" t="s">
        <v>226</v>
      </c>
      <c r="D135" s="264" t="s">
        <v>211</v>
      </c>
      <c r="E135" s="264" t="s">
        <v>209</v>
      </c>
      <c r="F135" s="264" t="s">
        <v>97</v>
      </c>
      <c r="G135" s="264" t="s">
        <v>202</v>
      </c>
      <c r="H135" s="264" t="s">
        <v>184</v>
      </c>
      <c r="I135" s="263">
        <v>244</v>
      </c>
      <c r="J135" s="266">
        <v>977.4</v>
      </c>
      <c r="K135" s="266">
        <v>551.6</v>
      </c>
    </row>
    <row r="136" spans="1:11" s="353" customFormat="1" ht="23.25" customHeight="1" hidden="1">
      <c r="A136" s="351" t="s">
        <v>183</v>
      </c>
      <c r="B136" s="352">
        <v>802</v>
      </c>
      <c r="C136" s="258" t="s">
        <v>226</v>
      </c>
      <c r="D136" s="258" t="s">
        <v>211</v>
      </c>
      <c r="E136" s="258" t="s">
        <v>209</v>
      </c>
      <c r="F136" s="258" t="s">
        <v>97</v>
      </c>
      <c r="G136" s="258" t="s">
        <v>202</v>
      </c>
      <c r="H136" s="258" t="s">
        <v>185</v>
      </c>
      <c r="I136" s="257"/>
      <c r="J136" s="260">
        <f>J137</f>
        <v>0</v>
      </c>
      <c r="K136" s="260">
        <f>K137</f>
        <v>0</v>
      </c>
    </row>
    <row r="137" spans="1:11" s="303" customFormat="1" ht="42" customHeight="1" hidden="1">
      <c r="A137" s="293" t="s">
        <v>160</v>
      </c>
      <c r="B137" s="294">
        <v>802</v>
      </c>
      <c r="C137" s="264" t="s">
        <v>226</v>
      </c>
      <c r="D137" s="264" t="s">
        <v>211</v>
      </c>
      <c r="E137" s="264" t="s">
        <v>209</v>
      </c>
      <c r="F137" s="264" t="s">
        <v>97</v>
      </c>
      <c r="G137" s="264" t="s">
        <v>202</v>
      </c>
      <c r="H137" s="264" t="s">
        <v>185</v>
      </c>
      <c r="I137" s="263">
        <v>240</v>
      </c>
      <c r="J137" s="266">
        <f>J138</f>
        <v>0</v>
      </c>
      <c r="K137" s="266">
        <f>K138</f>
        <v>0</v>
      </c>
    </row>
    <row r="138" spans="1:11" s="303" customFormat="1" ht="42" customHeight="1" hidden="1">
      <c r="A138" s="348" t="s">
        <v>143</v>
      </c>
      <c r="B138" s="294">
        <v>802</v>
      </c>
      <c r="C138" s="264" t="s">
        <v>226</v>
      </c>
      <c r="D138" s="264" t="s">
        <v>211</v>
      </c>
      <c r="E138" s="264" t="s">
        <v>209</v>
      </c>
      <c r="F138" s="264" t="s">
        <v>97</v>
      </c>
      <c r="G138" s="264" t="s">
        <v>202</v>
      </c>
      <c r="H138" s="264" t="s">
        <v>185</v>
      </c>
      <c r="I138" s="263">
        <v>244</v>
      </c>
      <c r="J138" s="266">
        <f>1-1</f>
        <v>0</v>
      </c>
      <c r="K138" s="266">
        <v>0</v>
      </c>
    </row>
    <row r="139" spans="1:11" s="353" customFormat="1" ht="24.75" customHeight="1" hidden="1">
      <c r="A139" s="351" t="s">
        <v>186</v>
      </c>
      <c r="B139" s="352">
        <v>802</v>
      </c>
      <c r="C139" s="258" t="s">
        <v>226</v>
      </c>
      <c r="D139" s="258" t="s">
        <v>211</v>
      </c>
      <c r="E139" s="258" t="s">
        <v>209</v>
      </c>
      <c r="F139" s="258" t="s">
        <v>97</v>
      </c>
      <c r="G139" s="258" t="s">
        <v>202</v>
      </c>
      <c r="H139" s="258" t="s">
        <v>187</v>
      </c>
      <c r="I139" s="257"/>
      <c r="J139" s="260">
        <f>J140</f>
        <v>0</v>
      </c>
      <c r="K139" s="260">
        <f>K140</f>
        <v>0</v>
      </c>
    </row>
    <row r="140" spans="1:11" s="303" customFormat="1" ht="39" customHeight="1" hidden="1">
      <c r="A140" s="293" t="s">
        <v>160</v>
      </c>
      <c r="B140" s="294">
        <v>802</v>
      </c>
      <c r="C140" s="264" t="s">
        <v>226</v>
      </c>
      <c r="D140" s="264" t="s">
        <v>211</v>
      </c>
      <c r="E140" s="264" t="s">
        <v>209</v>
      </c>
      <c r="F140" s="264" t="s">
        <v>97</v>
      </c>
      <c r="G140" s="264" t="s">
        <v>202</v>
      </c>
      <c r="H140" s="264" t="s">
        <v>187</v>
      </c>
      <c r="I140" s="263">
        <v>240</v>
      </c>
      <c r="J140" s="266">
        <f>J141</f>
        <v>0</v>
      </c>
      <c r="K140" s="266">
        <f>K141</f>
        <v>0</v>
      </c>
    </row>
    <row r="141" spans="1:11" s="303" customFormat="1" ht="36.75" customHeight="1" hidden="1">
      <c r="A141" s="348" t="s">
        <v>143</v>
      </c>
      <c r="B141" s="294">
        <v>802</v>
      </c>
      <c r="C141" s="264" t="s">
        <v>226</v>
      </c>
      <c r="D141" s="264" t="s">
        <v>211</v>
      </c>
      <c r="E141" s="264" t="s">
        <v>209</v>
      </c>
      <c r="F141" s="264" t="s">
        <v>97</v>
      </c>
      <c r="G141" s="264" t="s">
        <v>202</v>
      </c>
      <c r="H141" s="264" t="s">
        <v>187</v>
      </c>
      <c r="I141" s="263">
        <v>244</v>
      </c>
      <c r="J141" s="266">
        <f>5-5</f>
        <v>0</v>
      </c>
      <c r="K141" s="266">
        <v>0</v>
      </c>
    </row>
    <row r="142" spans="1:11" s="134" customFormat="1" ht="27.75" customHeight="1">
      <c r="A142" s="168" t="s">
        <v>231</v>
      </c>
      <c r="B142" s="290">
        <v>802</v>
      </c>
      <c r="C142" s="157" t="s">
        <v>226</v>
      </c>
      <c r="D142" s="157" t="s">
        <v>211</v>
      </c>
      <c r="E142" s="157" t="s">
        <v>209</v>
      </c>
      <c r="F142" s="157" t="s">
        <v>97</v>
      </c>
      <c r="G142" s="157" t="s">
        <v>202</v>
      </c>
      <c r="H142" s="157" t="s">
        <v>188</v>
      </c>
      <c r="I142" s="158"/>
      <c r="J142" s="161">
        <f>J143</f>
        <v>1034.1</v>
      </c>
      <c r="K142" s="161">
        <f>K143</f>
        <v>1034.1</v>
      </c>
    </row>
    <row r="143" spans="1:11" s="112" customFormat="1" ht="39" customHeight="1">
      <c r="A143" s="103" t="s">
        <v>160</v>
      </c>
      <c r="B143" s="73">
        <v>802</v>
      </c>
      <c r="C143" s="162" t="s">
        <v>226</v>
      </c>
      <c r="D143" s="162" t="s">
        <v>211</v>
      </c>
      <c r="E143" s="162" t="s">
        <v>209</v>
      </c>
      <c r="F143" s="162" t="s">
        <v>97</v>
      </c>
      <c r="G143" s="162" t="s">
        <v>202</v>
      </c>
      <c r="H143" s="162" t="s">
        <v>188</v>
      </c>
      <c r="I143" s="148">
        <v>240</v>
      </c>
      <c r="J143" s="95">
        <f>J144</f>
        <v>1034.1</v>
      </c>
      <c r="K143" s="95">
        <f>K144</f>
        <v>1034.1</v>
      </c>
    </row>
    <row r="144" spans="1:11" s="240" customFormat="1" ht="42.75" customHeight="1" hidden="1">
      <c r="A144" s="305" t="s">
        <v>143</v>
      </c>
      <c r="B144" s="272">
        <v>802</v>
      </c>
      <c r="C144" s="235" t="s">
        <v>226</v>
      </c>
      <c r="D144" s="235" t="s">
        <v>211</v>
      </c>
      <c r="E144" s="235" t="s">
        <v>209</v>
      </c>
      <c r="F144" s="235" t="s">
        <v>97</v>
      </c>
      <c r="G144" s="235" t="s">
        <v>202</v>
      </c>
      <c r="H144" s="235" t="s">
        <v>188</v>
      </c>
      <c r="I144" s="234">
        <v>244</v>
      </c>
      <c r="J144" s="239">
        <v>1034.1</v>
      </c>
      <c r="K144" s="239">
        <v>1034.1</v>
      </c>
    </row>
    <row r="145" spans="1:11" s="72" customFormat="1" ht="27.75" customHeight="1">
      <c r="A145" s="166" t="s">
        <v>307</v>
      </c>
      <c r="B145" s="290">
        <v>802</v>
      </c>
      <c r="C145" s="157" t="s">
        <v>226</v>
      </c>
      <c r="D145" s="157" t="s">
        <v>211</v>
      </c>
      <c r="E145" s="157" t="s">
        <v>209</v>
      </c>
      <c r="F145" s="157" t="s">
        <v>97</v>
      </c>
      <c r="G145" s="157" t="s">
        <v>202</v>
      </c>
      <c r="H145" s="157" t="s">
        <v>308</v>
      </c>
      <c r="I145" s="158"/>
      <c r="J145" s="95">
        <f>J146</f>
        <v>96.1</v>
      </c>
      <c r="K145" s="95">
        <f>K146</f>
        <v>96.1</v>
      </c>
    </row>
    <row r="146" spans="1:11" s="72" customFormat="1" ht="37.5" customHeight="1">
      <c r="A146" s="103" t="s">
        <v>160</v>
      </c>
      <c r="B146" s="73">
        <v>802</v>
      </c>
      <c r="C146" s="162" t="s">
        <v>226</v>
      </c>
      <c r="D146" s="162" t="s">
        <v>211</v>
      </c>
      <c r="E146" s="162" t="s">
        <v>209</v>
      </c>
      <c r="F146" s="162" t="s">
        <v>97</v>
      </c>
      <c r="G146" s="162" t="s">
        <v>202</v>
      </c>
      <c r="H146" s="162" t="s">
        <v>308</v>
      </c>
      <c r="I146" s="148">
        <v>240</v>
      </c>
      <c r="J146" s="95">
        <f>J147</f>
        <v>96.1</v>
      </c>
      <c r="K146" s="95">
        <f>K147</f>
        <v>96.1</v>
      </c>
    </row>
    <row r="147" spans="1:11" s="240" customFormat="1" ht="36" customHeight="1" hidden="1">
      <c r="A147" s="305" t="s">
        <v>143</v>
      </c>
      <c r="B147" s="272">
        <v>802</v>
      </c>
      <c r="C147" s="235" t="s">
        <v>226</v>
      </c>
      <c r="D147" s="235" t="s">
        <v>211</v>
      </c>
      <c r="E147" s="235" t="s">
        <v>209</v>
      </c>
      <c r="F147" s="235" t="s">
        <v>97</v>
      </c>
      <c r="G147" s="235" t="s">
        <v>202</v>
      </c>
      <c r="H147" s="235" t="s">
        <v>308</v>
      </c>
      <c r="I147" s="234">
        <v>244</v>
      </c>
      <c r="J147" s="239">
        <v>96.1</v>
      </c>
      <c r="K147" s="239">
        <v>96.1</v>
      </c>
    </row>
    <row r="148" spans="1:11" s="303" customFormat="1" ht="42.75" customHeight="1" hidden="1">
      <c r="A148" s="244" t="s">
        <v>302</v>
      </c>
      <c r="B148" s="339">
        <v>802</v>
      </c>
      <c r="C148" s="246" t="s">
        <v>226</v>
      </c>
      <c r="D148" s="246" t="s">
        <v>211</v>
      </c>
      <c r="E148" s="247" t="s">
        <v>303</v>
      </c>
      <c r="F148" s="247" t="s">
        <v>97</v>
      </c>
      <c r="G148" s="247" t="s">
        <v>133</v>
      </c>
      <c r="H148" s="247" t="s">
        <v>134</v>
      </c>
      <c r="I148" s="263"/>
      <c r="J148" s="248">
        <f aca="true" t="shared" si="8" ref="J148:K151">J149</f>
        <v>0</v>
      </c>
      <c r="K148" s="248">
        <f t="shared" si="8"/>
        <v>0</v>
      </c>
    </row>
    <row r="149" spans="1:11" s="303" customFormat="1" ht="42.75" customHeight="1" hidden="1">
      <c r="A149" s="350" t="s">
        <v>230</v>
      </c>
      <c r="B149" s="343">
        <v>802</v>
      </c>
      <c r="C149" s="252" t="s">
        <v>226</v>
      </c>
      <c r="D149" s="252" t="s">
        <v>211</v>
      </c>
      <c r="E149" s="252" t="s">
        <v>303</v>
      </c>
      <c r="F149" s="252" t="s">
        <v>97</v>
      </c>
      <c r="G149" s="252" t="s">
        <v>202</v>
      </c>
      <c r="H149" s="252" t="s">
        <v>134</v>
      </c>
      <c r="I149" s="263"/>
      <c r="J149" s="248">
        <f t="shared" si="8"/>
        <v>0</v>
      </c>
      <c r="K149" s="248">
        <f t="shared" si="8"/>
        <v>0</v>
      </c>
    </row>
    <row r="150" spans="1:11" s="303" customFormat="1" ht="31.5" customHeight="1" hidden="1">
      <c r="A150" s="354" t="s">
        <v>306</v>
      </c>
      <c r="B150" s="352">
        <v>802</v>
      </c>
      <c r="C150" s="258" t="s">
        <v>226</v>
      </c>
      <c r="D150" s="258" t="s">
        <v>211</v>
      </c>
      <c r="E150" s="258" t="s">
        <v>303</v>
      </c>
      <c r="F150" s="258" t="s">
        <v>97</v>
      </c>
      <c r="G150" s="258" t="s">
        <v>202</v>
      </c>
      <c r="H150" s="258" t="s">
        <v>184</v>
      </c>
      <c r="I150" s="257"/>
      <c r="J150" s="266">
        <f t="shared" si="8"/>
        <v>0</v>
      </c>
      <c r="K150" s="266">
        <f t="shared" si="8"/>
        <v>0</v>
      </c>
    </row>
    <row r="151" spans="1:11" s="303" customFormat="1" ht="42.75" customHeight="1" hidden="1">
      <c r="A151" s="293" t="s">
        <v>160</v>
      </c>
      <c r="B151" s="294">
        <v>802</v>
      </c>
      <c r="C151" s="264" t="s">
        <v>226</v>
      </c>
      <c r="D151" s="264" t="s">
        <v>211</v>
      </c>
      <c r="E151" s="264" t="s">
        <v>303</v>
      </c>
      <c r="F151" s="264" t="s">
        <v>97</v>
      </c>
      <c r="G151" s="264" t="s">
        <v>202</v>
      </c>
      <c r="H151" s="264" t="s">
        <v>184</v>
      </c>
      <c r="I151" s="263">
        <v>240</v>
      </c>
      <c r="J151" s="266">
        <f t="shared" si="8"/>
        <v>0</v>
      </c>
      <c r="K151" s="266">
        <f t="shared" si="8"/>
        <v>0</v>
      </c>
    </row>
    <row r="152" spans="1:11" s="303" customFormat="1" ht="42.75" customHeight="1" hidden="1">
      <c r="A152" s="348" t="s">
        <v>143</v>
      </c>
      <c r="B152" s="294">
        <v>802</v>
      </c>
      <c r="C152" s="264" t="s">
        <v>226</v>
      </c>
      <c r="D152" s="264" t="s">
        <v>211</v>
      </c>
      <c r="E152" s="264" t="s">
        <v>303</v>
      </c>
      <c r="F152" s="264" t="s">
        <v>97</v>
      </c>
      <c r="G152" s="264" t="s">
        <v>202</v>
      </c>
      <c r="H152" s="264" t="s">
        <v>184</v>
      </c>
      <c r="I152" s="263">
        <v>244</v>
      </c>
      <c r="J152" s="266">
        <v>0</v>
      </c>
      <c r="K152" s="266">
        <v>0</v>
      </c>
    </row>
    <row r="153" spans="1:11" s="303" customFormat="1" ht="31.5" customHeight="1" hidden="1">
      <c r="A153" s="351" t="s">
        <v>183</v>
      </c>
      <c r="B153" s="294">
        <v>802</v>
      </c>
      <c r="C153" s="258" t="s">
        <v>226</v>
      </c>
      <c r="D153" s="258" t="s">
        <v>211</v>
      </c>
      <c r="E153" s="258" t="s">
        <v>303</v>
      </c>
      <c r="F153" s="258" t="s">
        <v>97</v>
      </c>
      <c r="G153" s="258" t="s">
        <v>202</v>
      </c>
      <c r="H153" s="258" t="s">
        <v>185</v>
      </c>
      <c r="I153" s="257"/>
      <c r="J153" s="266">
        <f>J154</f>
        <v>0</v>
      </c>
      <c r="K153" s="266">
        <f>K154</f>
        <v>0</v>
      </c>
    </row>
    <row r="154" spans="1:11" s="303" customFormat="1" ht="42.75" customHeight="1" hidden="1">
      <c r="A154" s="293" t="s">
        <v>160</v>
      </c>
      <c r="B154" s="294">
        <v>802</v>
      </c>
      <c r="C154" s="264" t="s">
        <v>226</v>
      </c>
      <c r="D154" s="264" t="s">
        <v>211</v>
      </c>
      <c r="E154" s="264" t="s">
        <v>303</v>
      </c>
      <c r="F154" s="264" t="s">
        <v>97</v>
      </c>
      <c r="G154" s="264" t="s">
        <v>202</v>
      </c>
      <c r="H154" s="264" t="s">
        <v>185</v>
      </c>
      <c r="I154" s="263">
        <v>240</v>
      </c>
      <c r="J154" s="266">
        <f>J155</f>
        <v>0</v>
      </c>
      <c r="K154" s="266">
        <f>K155</f>
        <v>0</v>
      </c>
    </row>
    <row r="155" spans="1:11" s="303" customFormat="1" ht="42.75" customHeight="1" hidden="1">
      <c r="A155" s="348" t="s">
        <v>143</v>
      </c>
      <c r="B155" s="294">
        <v>802</v>
      </c>
      <c r="C155" s="264" t="s">
        <v>226</v>
      </c>
      <c r="D155" s="264" t="s">
        <v>211</v>
      </c>
      <c r="E155" s="264" t="s">
        <v>303</v>
      </c>
      <c r="F155" s="264" t="s">
        <v>97</v>
      </c>
      <c r="G155" s="264" t="s">
        <v>202</v>
      </c>
      <c r="H155" s="264" t="s">
        <v>185</v>
      </c>
      <c r="I155" s="263">
        <v>244</v>
      </c>
      <c r="J155" s="266">
        <v>0</v>
      </c>
      <c r="K155" s="266">
        <v>0</v>
      </c>
    </row>
    <row r="156" spans="1:11" s="303" customFormat="1" ht="31.5" customHeight="1" hidden="1">
      <c r="A156" s="351" t="s">
        <v>186</v>
      </c>
      <c r="B156" s="294">
        <v>802</v>
      </c>
      <c r="C156" s="258" t="s">
        <v>226</v>
      </c>
      <c r="D156" s="258" t="s">
        <v>211</v>
      </c>
      <c r="E156" s="258" t="s">
        <v>303</v>
      </c>
      <c r="F156" s="258" t="s">
        <v>97</v>
      </c>
      <c r="G156" s="258" t="s">
        <v>202</v>
      </c>
      <c r="H156" s="258" t="s">
        <v>187</v>
      </c>
      <c r="I156" s="257"/>
      <c r="J156" s="266">
        <f>J157</f>
        <v>0</v>
      </c>
      <c r="K156" s="266">
        <f>K157</f>
        <v>0</v>
      </c>
    </row>
    <row r="157" spans="1:11" s="303" customFormat="1" ht="42.75" customHeight="1" hidden="1">
      <c r="A157" s="293" t="s">
        <v>160</v>
      </c>
      <c r="B157" s="294">
        <v>802</v>
      </c>
      <c r="C157" s="264" t="s">
        <v>226</v>
      </c>
      <c r="D157" s="264" t="s">
        <v>211</v>
      </c>
      <c r="E157" s="264" t="s">
        <v>303</v>
      </c>
      <c r="F157" s="264" t="s">
        <v>97</v>
      </c>
      <c r="G157" s="264" t="s">
        <v>202</v>
      </c>
      <c r="H157" s="264" t="s">
        <v>187</v>
      </c>
      <c r="I157" s="263">
        <v>240</v>
      </c>
      <c r="J157" s="266">
        <f>J158</f>
        <v>0</v>
      </c>
      <c r="K157" s="266">
        <f>K158</f>
        <v>0</v>
      </c>
    </row>
    <row r="158" spans="1:11" s="303" customFormat="1" ht="42.75" customHeight="1" hidden="1">
      <c r="A158" s="348" t="s">
        <v>143</v>
      </c>
      <c r="B158" s="294">
        <v>802</v>
      </c>
      <c r="C158" s="264" t="s">
        <v>226</v>
      </c>
      <c r="D158" s="264" t="s">
        <v>211</v>
      </c>
      <c r="E158" s="264" t="s">
        <v>303</v>
      </c>
      <c r="F158" s="264" t="s">
        <v>97</v>
      </c>
      <c r="G158" s="264" t="s">
        <v>202</v>
      </c>
      <c r="H158" s="264" t="s">
        <v>187</v>
      </c>
      <c r="I158" s="263">
        <v>244</v>
      </c>
      <c r="J158" s="266">
        <v>0</v>
      </c>
      <c r="K158" s="266">
        <v>0</v>
      </c>
    </row>
    <row r="159" spans="1:11" s="303" customFormat="1" ht="33" customHeight="1" hidden="1">
      <c r="A159" s="351" t="s">
        <v>231</v>
      </c>
      <c r="B159" s="294">
        <v>802</v>
      </c>
      <c r="C159" s="258" t="s">
        <v>226</v>
      </c>
      <c r="D159" s="258" t="s">
        <v>211</v>
      </c>
      <c r="E159" s="258" t="s">
        <v>303</v>
      </c>
      <c r="F159" s="258" t="s">
        <v>97</v>
      </c>
      <c r="G159" s="258" t="s">
        <v>202</v>
      </c>
      <c r="H159" s="258" t="s">
        <v>188</v>
      </c>
      <c r="I159" s="257"/>
      <c r="J159" s="266">
        <f>J160</f>
        <v>0</v>
      </c>
      <c r="K159" s="266">
        <f>K160</f>
        <v>0</v>
      </c>
    </row>
    <row r="160" spans="1:11" s="303" customFormat="1" ht="36.75" customHeight="1" hidden="1">
      <c r="A160" s="293" t="s">
        <v>160</v>
      </c>
      <c r="B160" s="294">
        <v>802</v>
      </c>
      <c r="C160" s="264" t="s">
        <v>226</v>
      </c>
      <c r="D160" s="264" t="s">
        <v>211</v>
      </c>
      <c r="E160" s="264" t="s">
        <v>303</v>
      </c>
      <c r="F160" s="264" t="s">
        <v>97</v>
      </c>
      <c r="G160" s="264" t="s">
        <v>202</v>
      </c>
      <c r="H160" s="264" t="s">
        <v>188</v>
      </c>
      <c r="I160" s="263">
        <v>240</v>
      </c>
      <c r="J160" s="266">
        <f>J161</f>
        <v>0</v>
      </c>
      <c r="K160" s="266">
        <f>K161</f>
        <v>0</v>
      </c>
    </row>
    <row r="161" spans="1:11" s="353" customFormat="1" ht="42.75" customHeight="1" hidden="1">
      <c r="A161" s="348" t="s">
        <v>143</v>
      </c>
      <c r="B161" s="294">
        <v>802</v>
      </c>
      <c r="C161" s="264" t="s">
        <v>226</v>
      </c>
      <c r="D161" s="264" t="s">
        <v>211</v>
      </c>
      <c r="E161" s="264" t="s">
        <v>303</v>
      </c>
      <c r="F161" s="264" t="s">
        <v>97</v>
      </c>
      <c r="G161" s="264" t="s">
        <v>202</v>
      </c>
      <c r="H161" s="264" t="s">
        <v>188</v>
      </c>
      <c r="I161" s="263">
        <v>244</v>
      </c>
      <c r="J161" s="266">
        <v>0</v>
      </c>
      <c r="K161" s="266">
        <v>0</v>
      </c>
    </row>
    <row r="162" spans="1:11" s="112" customFormat="1" ht="15.75">
      <c r="A162" s="52" t="s">
        <v>75</v>
      </c>
      <c r="B162" s="152">
        <v>802</v>
      </c>
      <c r="C162" s="151" t="s">
        <v>232</v>
      </c>
      <c r="D162" s="151" t="s">
        <v>133</v>
      </c>
      <c r="E162" s="78"/>
      <c r="F162" s="78"/>
      <c r="G162" s="78"/>
      <c r="H162" s="78"/>
      <c r="I162" s="152"/>
      <c r="J162" s="94">
        <f>J163</f>
        <v>4.4</v>
      </c>
      <c r="K162" s="94">
        <f>K163</f>
        <v>4.4</v>
      </c>
    </row>
    <row r="163" spans="1:11" s="111" customFormat="1" ht="15.75">
      <c r="A163" s="52" t="s">
        <v>74</v>
      </c>
      <c r="B163" s="152">
        <v>802</v>
      </c>
      <c r="C163" s="151" t="s">
        <v>232</v>
      </c>
      <c r="D163" s="151" t="s">
        <v>232</v>
      </c>
      <c r="E163" s="75"/>
      <c r="F163" s="75"/>
      <c r="G163" s="75"/>
      <c r="H163" s="75"/>
      <c r="I163" s="152"/>
      <c r="J163" s="94">
        <f>J166</f>
        <v>4.4</v>
      </c>
      <c r="K163" s="94">
        <f>K166</f>
        <v>4.4</v>
      </c>
    </row>
    <row r="164" spans="1:11" s="111" customFormat="1" ht="39" customHeight="1">
      <c r="A164" s="280" t="s">
        <v>208</v>
      </c>
      <c r="B164" s="152">
        <v>802</v>
      </c>
      <c r="C164" s="151" t="s">
        <v>232</v>
      </c>
      <c r="D164" s="151" t="s">
        <v>232</v>
      </c>
      <c r="E164" s="75" t="s">
        <v>209</v>
      </c>
      <c r="F164" s="75" t="s">
        <v>97</v>
      </c>
      <c r="G164" s="75" t="s">
        <v>133</v>
      </c>
      <c r="H164" s="75" t="s">
        <v>134</v>
      </c>
      <c r="I164" s="152"/>
      <c r="J164" s="94">
        <f aca="true" t="shared" si="9" ref="J164:K166">J165</f>
        <v>4.4</v>
      </c>
      <c r="K164" s="94">
        <f t="shared" si="9"/>
        <v>4.4</v>
      </c>
    </row>
    <row r="165" spans="1:11" s="132" customFormat="1" ht="48.75" customHeight="1">
      <c r="A165" s="306" t="s">
        <v>233</v>
      </c>
      <c r="B165" s="299">
        <v>802</v>
      </c>
      <c r="C165" s="304" t="s">
        <v>232</v>
      </c>
      <c r="D165" s="304" t="s">
        <v>232</v>
      </c>
      <c r="E165" s="285" t="s">
        <v>209</v>
      </c>
      <c r="F165" s="285" t="s">
        <v>97</v>
      </c>
      <c r="G165" s="285" t="s">
        <v>205</v>
      </c>
      <c r="H165" s="285" t="s">
        <v>192</v>
      </c>
      <c r="I165" s="299"/>
      <c r="J165" s="287">
        <f t="shared" si="9"/>
        <v>4.4</v>
      </c>
      <c r="K165" s="287">
        <f t="shared" si="9"/>
        <v>4.4</v>
      </c>
    </row>
    <row r="166" spans="1:11" s="134" customFormat="1" ht="59.25" customHeight="1">
      <c r="A166" s="166" t="s">
        <v>191</v>
      </c>
      <c r="B166" s="290">
        <v>802</v>
      </c>
      <c r="C166" s="160">
        <v>7</v>
      </c>
      <c r="D166" s="157" t="s">
        <v>232</v>
      </c>
      <c r="E166" s="163" t="s">
        <v>209</v>
      </c>
      <c r="F166" s="163" t="s">
        <v>97</v>
      </c>
      <c r="G166" s="163" t="s">
        <v>205</v>
      </c>
      <c r="H166" s="163" t="s">
        <v>192</v>
      </c>
      <c r="I166" s="291"/>
      <c r="J166" s="161">
        <f t="shared" si="9"/>
        <v>4.4</v>
      </c>
      <c r="K166" s="161">
        <f t="shared" si="9"/>
        <v>4.4</v>
      </c>
    </row>
    <row r="167" spans="1:11" s="72" customFormat="1" ht="20.25" customHeight="1">
      <c r="A167" s="51" t="s">
        <v>100</v>
      </c>
      <c r="B167" s="73">
        <v>802</v>
      </c>
      <c r="C167" s="76">
        <v>7</v>
      </c>
      <c r="D167" s="162" t="s">
        <v>232</v>
      </c>
      <c r="E167" s="78" t="s">
        <v>209</v>
      </c>
      <c r="F167" s="78" t="s">
        <v>97</v>
      </c>
      <c r="G167" s="78" t="s">
        <v>205</v>
      </c>
      <c r="H167" s="78" t="s">
        <v>192</v>
      </c>
      <c r="I167" s="243">
        <v>540</v>
      </c>
      <c r="J167" s="95">
        <v>4.4</v>
      </c>
      <c r="K167" s="95">
        <v>4.4</v>
      </c>
    </row>
    <row r="168" spans="1:11" s="112" customFormat="1" ht="20.25" customHeight="1">
      <c r="A168" s="52" t="s">
        <v>98</v>
      </c>
      <c r="B168" s="201">
        <v>802</v>
      </c>
      <c r="C168" s="74">
        <v>8</v>
      </c>
      <c r="D168" s="74">
        <v>0</v>
      </c>
      <c r="E168" s="75"/>
      <c r="F168" s="75"/>
      <c r="G168" s="75"/>
      <c r="H168" s="75"/>
      <c r="I168" s="281"/>
      <c r="J168" s="94">
        <f>J169</f>
        <v>200</v>
      </c>
      <c r="K168" s="94">
        <f>K169</f>
        <v>200</v>
      </c>
    </row>
    <row r="169" spans="1:11" s="112" customFormat="1" ht="18.75" customHeight="1">
      <c r="A169" s="52" t="s">
        <v>234</v>
      </c>
      <c r="B169" s="201">
        <v>802</v>
      </c>
      <c r="C169" s="74">
        <v>8</v>
      </c>
      <c r="D169" s="74">
        <v>4</v>
      </c>
      <c r="E169" s="75"/>
      <c r="F169" s="75"/>
      <c r="G169" s="75"/>
      <c r="H169" s="75"/>
      <c r="I169" s="281"/>
      <c r="J169" s="94">
        <f>J170+J173</f>
        <v>200</v>
      </c>
      <c r="K169" s="94">
        <f>K173</f>
        <v>200</v>
      </c>
    </row>
    <row r="170" spans="1:16" s="134" customFormat="1" ht="20.25" customHeight="1" hidden="1">
      <c r="A170" s="256" t="s">
        <v>189</v>
      </c>
      <c r="B170" s="352">
        <v>802</v>
      </c>
      <c r="C170" s="357">
        <v>8</v>
      </c>
      <c r="D170" s="357">
        <v>4</v>
      </c>
      <c r="E170" s="259" t="s">
        <v>99</v>
      </c>
      <c r="F170" s="259" t="s">
        <v>97</v>
      </c>
      <c r="G170" s="259" t="s">
        <v>133</v>
      </c>
      <c r="H170" s="259" t="s">
        <v>190</v>
      </c>
      <c r="I170" s="359"/>
      <c r="J170" s="260">
        <f>J171</f>
        <v>0</v>
      </c>
      <c r="K170" s="260">
        <f>K171</f>
        <v>0</v>
      </c>
      <c r="M170" s="126"/>
      <c r="N170" s="126"/>
      <c r="O170" s="126"/>
      <c r="P170" s="126"/>
    </row>
    <row r="171" spans="1:11" s="112" customFormat="1" ht="33.75" customHeight="1" hidden="1">
      <c r="A171" s="262" t="s">
        <v>160</v>
      </c>
      <c r="B171" s="294">
        <v>802</v>
      </c>
      <c r="C171" s="295">
        <v>8</v>
      </c>
      <c r="D171" s="295">
        <v>4</v>
      </c>
      <c r="E171" s="265" t="s">
        <v>99</v>
      </c>
      <c r="F171" s="265" t="s">
        <v>97</v>
      </c>
      <c r="G171" s="265" t="s">
        <v>133</v>
      </c>
      <c r="H171" s="265" t="s">
        <v>190</v>
      </c>
      <c r="I171" s="360">
        <v>240</v>
      </c>
      <c r="J171" s="266">
        <f>J172</f>
        <v>0</v>
      </c>
      <c r="K171" s="266">
        <f>K172</f>
        <v>0</v>
      </c>
    </row>
    <row r="172" spans="1:11" s="113" customFormat="1" ht="33" customHeight="1" hidden="1">
      <c r="A172" s="262" t="s">
        <v>143</v>
      </c>
      <c r="B172" s="294">
        <v>802</v>
      </c>
      <c r="C172" s="295">
        <v>8</v>
      </c>
      <c r="D172" s="295">
        <v>4</v>
      </c>
      <c r="E172" s="265" t="s">
        <v>99</v>
      </c>
      <c r="F172" s="265" t="s">
        <v>97</v>
      </c>
      <c r="G172" s="265" t="s">
        <v>133</v>
      </c>
      <c r="H172" s="265" t="s">
        <v>190</v>
      </c>
      <c r="I172" s="361">
        <v>244</v>
      </c>
      <c r="J172" s="266">
        <v>0</v>
      </c>
      <c r="K172" s="266">
        <v>0</v>
      </c>
    </row>
    <row r="173" spans="1:11" s="134" customFormat="1" ht="33.75" customHeight="1">
      <c r="A173" s="166" t="s">
        <v>309</v>
      </c>
      <c r="B173" s="290">
        <v>802</v>
      </c>
      <c r="C173" s="160">
        <v>8</v>
      </c>
      <c r="D173" s="160">
        <v>4</v>
      </c>
      <c r="E173" s="160">
        <v>91</v>
      </c>
      <c r="F173" s="163" t="s">
        <v>97</v>
      </c>
      <c r="G173" s="163" t="s">
        <v>133</v>
      </c>
      <c r="H173" s="163" t="s">
        <v>144</v>
      </c>
      <c r="I173" s="291"/>
      <c r="J173" s="161">
        <f>J174</f>
        <v>200</v>
      </c>
      <c r="K173" s="161">
        <f>K174</f>
        <v>200</v>
      </c>
    </row>
    <row r="174" spans="1:11" s="112" customFormat="1" ht="36" customHeight="1">
      <c r="A174" s="103" t="s">
        <v>160</v>
      </c>
      <c r="B174" s="73">
        <v>802</v>
      </c>
      <c r="C174" s="76">
        <v>8</v>
      </c>
      <c r="D174" s="76">
        <v>4</v>
      </c>
      <c r="E174" s="76">
        <v>91</v>
      </c>
      <c r="F174" s="78" t="s">
        <v>97</v>
      </c>
      <c r="G174" s="78" t="s">
        <v>133</v>
      </c>
      <c r="H174" s="78" t="s">
        <v>144</v>
      </c>
      <c r="I174" s="243">
        <v>240</v>
      </c>
      <c r="J174" s="95">
        <f>J175</f>
        <v>200</v>
      </c>
      <c r="K174" s="95">
        <f>K175</f>
        <v>200</v>
      </c>
    </row>
    <row r="175" spans="1:11" s="240" customFormat="1" ht="36" customHeight="1" hidden="1">
      <c r="A175" s="307" t="s">
        <v>143</v>
      </c>
      <c r="B175" s="272">
        <v>802</v>
      </c>
      <c r="C175" s="236">
        <v>8</v>
      </c>
      <c r="D175" s="236">
        <v>4</v>
      </c>
      <c r="E175" s="236">
        <v>91</v>
      </c>
      <c r="F175" s="238" t="s">
        <v>97</v>
      </c>
      <c r="G175" s="238" t="s">
        <v>133</v>
      </c>
      <c r="H175" s="238" t="s">
        <v>144</v>
      </c>
      <c r="I175" s="273">
        <v>244</v>
      </c>
      <c r="J175" s="239">
        <f>100+100</f>
        <v>200</v>
      </c>
      <c r="K175" s="239">
        <v>200</v>
      </c>
    </row>
    <row r="176" spans="1:11" s="119" customFormat="1" ht="15" customHeight="1">
      <c r="A176" s="52" t="s">
        <v>72</v>
      </c>
      <c r="B176" s="152">
        <v>802</v>
      </c>
      <c r="C176" s="151" t="s">
        <v>223</v>
      </c>
      <c r="D176" s="151" t="s">
        <v>133</v>
      </c>
      <c r="E176" s="76"/>
      <c r="F176" s="78"/>
      <c r="G176" s="78"/>
      <c r="H176" s="243"/>
      <c r="I176" s="148"/>
      <c r="J176" s="94">
        <f aca="true" t="shared" si="10" ref="J176:K178">J177</f>
        <v>432</v>
      </c>
      <c r="K176" s="94">
        <f t="shared" si="10"/>
        <v>410</v>
      </c>
    </row>
    <row r="177" spans="1:11" s="121" customFormat="1" ht="16.5" customHeight="1">
      <c r="A177" s="52" t="s">
        <v>71</v>
      </c>
      <c r="B177" s="152">
        <v>802</v>
      </c>
      <c r="C177" s="151" t="s">
        <v>223</v>
      </c>
      <c r="D177" s="151" t="s">
        <v>201</v>
      </c>
      <c r="E177" s="74"/>
      <c r="F177" s="75"/>
      <c r="G177" s="75"/>
      <c r="H177" s="281"/>
      <c r="I177" s="152"/>
      <c r="J177" s="94">
        <f t="shared" si="10"/>
        <v>432</v>
      </c>
      <c r="K177" s="94">
        <f t="shared" si="10"/>
        <v>410</v>
      </c>
    </row>
    <row r="178" spans="1:13" s="119" customFormat="1" ht="16.5" customHeight="1">
      <c r="A178" s="51" t="s">
        <v>235</v>
      </c>
      <c r="B178" s="148">
        <v>802</v>
      </c>
      <c r="C178" s="162" t="s">
        <v>223</v>
      </c>
      <c r="D178" s="162" t="s">
        <v>201</v>
      </c>
      <c r="E178" s="76">
        <v>91</v>
      </c>
      <c r="F178" s="78" t="s">
        <v>97</v>
      </c>
      <c r="G178" s="78" t="s">
        <v>133</v>
      </c>
      <c r="H178" s="78" t="s">
        <v>134</v>
      </c>
      <c r="I178" s="148"/>
      <c r="J178" s="95">
        <f t="shared" si="10"/>
        <v>432</v>
      </c>
      <c r="K178" s="95">
        <f t="shared" si="10"/>
        <v>410</v>
      </c>
      <c r="M178" s="124"/>
    </row>
    <row r="179" spans="1:13" s="135" customFormat="1" ht="24.75" customHeight="1">
      <c r="A179" s="51" t="s">
        <v>236</v>
      </c>
      <c r="B179" s="148">
        <v>802</v>
      </c>
      <c r="C179" s="162" t="s">
        <v>223</v>
      </c>
      <c r="D179" s="162" t="s">
        <v>201</v>
      </c>
      <c r="E179" s="78" t="s">
        <v>99</v>
      </c>
      <c r="F179" s="78" t="s">
        <v>97</v>
      </c>
      <c r="G179" s="78" t="s">
        <v>133</v>
      </c>
      <c r="H179" s="78" t="s">
        <v>193</v>
      </c>
      <c r="I179" s="148"/>
      <c r="J179" s="95">
        <f>J181</f>
        <v>432</v>
      </c>
      <c r="K179" s="95">
        <f>K181</f>
        <v>410</v>
      </c>
      <c r="M179" s="126"/>
    </row>
    <row r="180" spans="1:12" s="135" customFormat="1" ht="31.5" customHeight="1">
      <c r="A180" s="51" t="s">
        <v>194</v>
      </c>
      <c r="B180" s="73">
        <v>802</v>
      </c>
      <c r="C180" s="76">
        <v>10</v>
      </c>
      <c r="D180" s="76">
        <v>1</v>
      </c>
      <c r="E180" s="76">
        <v>91</v>
      </c>
      <c r="F180" s="78" t="s">
        <v>97</v>
      </c>
      <c r="G180" s="78" t="s">
        <v>133</v>
      </c>
      <c r="H180" s="78" t="s">
        <v>193</v>
      </c>
      <c r="I180" s="243">
        <v>320</v>
      </c>
      <c r="J180" s="95">
        <f>J181</f>
        <v>432</v>
      </c>
      <c r="K180" s="95">
        <f>K181</f>
        <v>410</v>
      </c>
      <c r="L180" s="136"/>
    </row>
    <row r="181" spans="1:15" s="303" customFormat="1" ht="31.5" customHeight="1" hidden="1">
      <c r="A181" s="262" t="s">
        <v>237</v>
      </c>
      <c r="B181" s="263">
        <v>802</v>
      </c>
      <c r="C181" s="264" t="s">
        <v>223</v>
      </c>
      <c r="D181" s="264" t="s">
        <v>201</v>
      </c>
      <c r="E181" s="265" t="s">
        <v>99</v>
      </c>
      <c r="F181" s="265" t="s">
        <v>97</v>
      </c>
      <c r="G181" s="265" t="s">
        <v>133</v>
      </c>
      <c r="H181" s="265" t="s">
        <v>193</v>
      </c>
      <c r="I181" s="263">
        <v>321</v>
      </c>
      <c r="J181" s="266">
        <v>432</v>
      </c>
      <c r="K181" s="266">
        <v>410</v>
      </c>
      <c r="N181" s="300"/>
      <c r="O181" s="300"/>
    </row>
    <row r="182" spans="1:11" s="335" customFormat="1" ht="15.75" hidden="1">
      <c r="A182" s="349" t="s">
        <v>70</v>
      </c>
      <c r="B182" s="339">
        <v>802</v>
      </c>
      <c r="C182" s="340">
        <v>11</v>
      </c>
      <c r="D182" s="340">
        <v>0</v>
      </c>
      <c r="E182" s="355"/>
      <c r="F182" s="355"/>
      <c r="G182" s="247"/>
      <c r="H182" s="247"/>
      <c r="I182" s="341"/>
      <c r="J182" s="248">
        <f aca="true" t="shared" si="11" ref="J182:K187">J183</f>
        <v>0</v>
      </c>
      <c r="K182" s="248">
        <f t="shared" si="11"/>
        <v>0</v>
      </c>
    </row>
    <row r="183" spans="1:11" s="335" customFormat="1" ht="15.75" hidden="1">
      <c r="A183" s="349" t="s">
        <v>69</v>
      </c>
      <c r="B183" s="339">
        <v>802</v>
      </c>
      <c r="C183" s="340">
        <v>11</v>
      </c>
      <c r="D183" s="340">
        <v>1</v>
      </c>
      <c r="E183" s="355"/>
      <c r="F183" s="355"/>
      <c r="G183" s="247"/>
      <c r="H183" s="247"/>
      <c r="I183" s="341"/>
      <c r="J183" s="248">
        <f t="shared" si="11"/>
        <v>0</v>
      </c>
      <c r="K183" s="248">
        <f t="shared" si="11"/>
        <v>0</v>
      </c>
    </row>
    <row r="184" spans="1:11" s="303" customFormat="1" ht="37.5" customHeight="1" hidden="1">
      <c r="A184" s="244" t="s">
        <v>208</v>
      </c>
      <c r="B184" s="339">
        <v>802</v>
      </c>
      <c r="C184" s="340">
        <v>11</v>
      </c>
      <c r="D184" s="340">
        <v>1</v>
      </c>
      <c r="E184" s="265" t="s">
        <v>209</v>
      </c>
      <c r="F184" s="265" t="s">
        <v>97</v>
      </c>
      <c r="G184" s="265" t="s">
        <v>133</v>
      </c>
      <c r="H184" s="265" t="s">
        <v>134</v>
      </c>
      <c r="I184" s="296"/>
      <c r="J184" s="266">
        <f t="shared" si="11"/>
        <v>0</v>
      </c>
      <c r="K184" s="266">
        <f t="shared" si="11"/>
        <v>0</v>
      </c>
    </row>
    <row r="185" spans="1:11" s="353" customFormat="1" ht="31.5" hidden="1">
      <c r="A185" s="250" t="s">
        <v>238</v>
      </c>
      <c r="B185" s="343">
        <v>802</v>
      </c>
      <c r="C185" s="344">
        <v>11</v>
      </c>
      <c r="D185" s="344">
        <v>1</v>
      </c>
      <c r="E185" s="259" t="s">
        <v>209</v>
      </c>
      <c r="F185" s="259" t="s">
        <v>97</v>
      </c>
      <c r="G185" s="259" t="s">
        <v>226</v>
      </c>
      <c r="H185" s="259" t="s">
        <v>134</v>
      </c>
      <c r="I185" s="356"/>
      <c r="J185" s="260">
        <f>J188</f>
        <v>0</v>
      </c>
      <c r="K185" s="260">
        <f>K186</f>
        <v>0</v>
      </c>
    </row>
    <row r="186" spans="1:11" s="353" customFormat="1" ht="21.75" customHeight="1" hidden="1">
      <c r="A186" s="354" t="s">
        <v>239</v>
      </c>
      <c r="B186" s="352">
        <v>802</v>
      </c>
      <c r="C186" s="357">
        <v>11</v>
      </c>
      <c r="D186" s="357">
        <v>1</v>
      </c>
      <c r="E186" s="259" t="s">
        <v>209</v>
      </c>
      <c r="F186" s="259" t="s">
        <v>97</v>
      </c>
      <c r="G186" s="259" t="s">
        <v>226</v>
      </c>
      <c r="H186" s="259" t="s">
        <v>240</v>
      </c>
      <c r="I186" s="356"/>
      <c r="J186" s="260">
        <f>J187+J188</f>
        <v>0</v>
      </c>
      <c r="K186" s="260">
        <f>K187</f>
        <v>0</v>
      </c>
    </row>
    <row r="187" spans="1:11" s="358" customFormat="1" ht="31.5" hidden="1">
      <c r="A187" s="293" t="s">
        <v>160</v>
      </c>
      <c r="B187" s="294">
        <v>802</v>
      </c>
      <c r="C187" s="295">
        <v>11</v>
      </c>
      <c r="D187" s="295">
        <v>1</v>
      </c>
      <c r="E187" s="265" t="s">
        <v>209</v>
      </c>
      <c r="F187" s="265" t="s">
        <v>97</v>
      </c>
      <c r="G187" s="265" t="s">
        <v>226</v>
      </c>
      <c r="H187" s="265" t="s">
        <v>240</v>
      </c>
      <c r="I187" s="296">
        <v>240</v>
      </c>
      <c r="J187" s="266">
        <f t="shared" si="11"/>
        <v>0</v>
      </c>
      <c r="K187" s="266">
        <f t="shared" si="11"/>
        <v>0</v>
      </c>
    </row>
    <row r="188" spans="1:11" s="358" customFormat="1" ht="34.5" customHeight="1" hidden="1">
      <c r="A188" s="262" t="s">
        <v>96</v>
      </c>
      <c r="B188" s="294">
        <v>802</v>
      </c>
      <c r="C188" s="295">
        <v>11</v>
      </c>
      <c r="D188" s="295">
        <v>1</v>
      </c>
      <c r="E188" s="265" t="s">
        <v>209</v>
      </c>
      <c r="F188" s="265" t="s">
        <v>97</v>
      </c>
      <c r="G188" s="265" t="s">
        <v>214</v>
      </c>
      <c r="H188" s="265" t="s">
        <v>240</v>
      </c>
      <c r="I188" s="296">
        <v>244</v>
      </c>
      <c r="J188" s="266">
        <v>0</v>
      </c>
      <c r="K188" s="266">
        <v>0</v>
      </c>
    </row>
    <row r="189" spans="1:11" s="111" customFormat="1" ht="16.5" customHeight="1">
      <c r="A189" s="309" t="s">
        <v>241</v>
      </c>
      <c r="B189" s="201"/>
      <c r="C189" s="74"/>
      <c r="D189" s="74"/>
      <c r="E189" s="74"/>
      <c r="F189" s="75"/>
      <c r="G189" s="75"/>
      <c r="H189" s="75"/>
      <c r="I189" s="152"/>
      <c r="J189" s="94">
        <f>J191-J190</f>
        <v>8580.2</v>
      </c>
      <c r="K189" s="94">
        <f>K191-K190</f>
        <v>8021.8</v>
      </c>
    </row>
    <row r="190" spans="1:11" s="111" customFormat="1" ht="15.75" hidden="1">
      <c r="A190" s="310" t="s">
        <v>242</v>
      </c>
      <c r="B190" s="311"/>
      <c r="C190" s="312"/>
      <c r="D190" s="312"/>
      <c r="E190" s="308"/>
      <c r="F190" s="308"/>
      <c r="G190" s="75"/>
      <c r="H190" s="75"/>
      <c r="I190" s="281"/>
      <c r="J190" s="94">
        <v>0</v>
      </c>
      <c r="K190" s="94">
        <v>0</v>
      </c>
    </row>
    <row r="191" spans="1:11" s="72" customFormat="1" ht="15.75">
      <c r="A191" s="52" t="s">
        <v>68</v>
      </c>
      <c r="B191" s="148"/>
      <c r="C191" s="162"/>
      <c r="D191" s="162"/>
      <c r="E191" s="73"/>
      <c r="F191" s="73"/>
      <c r="G191" s="232"/>
      <c r="H191" s="232"/>
      <c r="I191" s="148"/>
      <c r="J191" s="94">
        <f>J14+J86+J93+J106+J162+J168+J176+J182</f>
        <v>8580.2</v>
      </c>
      <c r="K191" s="94">
        <f>K14+K86+K93+K106+K162+K168+K176+K182+K190</f>
        <v>8021.8</v>
      </c>
    </row>
    <row r="192" ht="4.5" customHeight="1">
      <c r="J192" s="313"/>
    </row>
    <row r="193" spans="10:11" ht="12.75">
      <c r="J193" s="314"/>
      <c r="K193" s="315"/>
    </row>
    <row r="198" ht="12.75">
      <c r="M198" s="138"/>
    </row>
  </sheetData>
  <sheetProtection/>
  <mergeCells count="14">
    <mergeCell ref="E10:H11"/>
    <mergeCell ref="I10:I11"/>
    <mergeCell ref="J10:K10"/>
    <mergeCell ref="E12:H12"/>
    <mergeCell ref="A10:A11"/>
    <mergeCell ref="B10:B11"/>
    <mergeCell ref="C10:C11"/>
    <mergeCell ref="D10:D11"/>
    <mergeCell ref="I1:L1"/>
    <mergeCell ref="I2:L2"/>
    <mergeCell ref="I3:L3"/>
    <mergeCell ref="I5:L5"/>
    <mergeCell ref="I6:K6"/>
    <mergeCell ref="A8:K8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1"/>
  <sheetViews>
    <sheetView view="pageBreakPreview" zoomScale="90" zoomScaleNormal="75" zoomScaleSheetLayoutView="90" zoomScalePageLayoutView="0" workbookViewId="0" topLeftCell="A1">
      <selection activeCell="J4" sqref="J4"/>
    </sheetView>
  </sheetViews>
  <sheetFormatPr defaultColWidth="9.00390625" defaultRowHeight="12.75"/>
  <cols>
    <col min="1" max="1" width="57.875" style="139" customWidth="1"/>
    <col min="2" max="2" width="4.25390625" style="139" customWidth="1"/>
    <col min="3" max="3" width="3.375" style="139" customWidth="1"/>
    <col min="4" max="4" width="3.625" style="139" customWidth="1"/>
    <col min="5" max="5" width="9.125" style="140" customWidth="1"/>
    <col min="6" max="6" width="6.25390625" style="140" customWidth="1"/>
    <col min="7" max="7" width="6.00390625" style="140" customWidth="1"/>
    <col min="8" max="8" width="6.25390625" style="140" customWidth="1"/>
    <col min="9" max="9" width="6.75390625" style="140" customWidth="1"/>
    <col min="10" max="10" width="19.375" style="141" customWidth="1"/>
    <col min="11" max="11" width="21.75390625" style="139" customWidth="1"/>
    <col min="12" max="12" width="0.6171875" style="139" hidden="1" customWidth="1"/>
    <col min="13" max="13" width="0" style="39" hidden="1" customWidth="1"/>
    <col min="14" max="16384" width="9.125" style="39" customWidth="1"/>
  </cols>
  <sheetData>
    <row r="1" spans="10:13" ht="18">
      <c r="J1" s="398" t="s">
        <v>195</v>
      </c>
      <c r="K1" s="399"/>
      <c r="L1" s="399"/>
      <c r="M1" s="399"/>
    </row>
    <row r="2" spans="10:13" ht="21.75" customHeight="1">
      <c r="J2" s="398" t="s">
        <v>5</v>
      </c>
      <c r="K2" s="396"/>
      <c r="L2" s="396"/>
      <c r="M2" s="396"/>
    </row>
    <row r="3" spans="10:13" ht="24.75" customHeight="1">
      <c r="J3" s="398" t="s">
        <v>314</v>
      </c>
      <c r="K3" s="396"/>
      <c r="L3" s="396"/>
      <c r="M3" s="396"/>
    </row>
    <row r="4" spans="10:13" ht="4.5" customHeight="1">
      <c r="J4" s="55"/>
      <c r="K4" s="55"/>
      <c r="L4" s="54"/>
      <c r="M4" s="178"/>
    </row>
    <row r="5" spans="1:15" s="45" customFormat="1" ht="15">
      <c r="A5" s="81"/>
      <c r="B5" s="81"/>
      <c r="C5" s="81"/>
      <c r="D5" s="81"/>
      <c r="E5" s="142"/>
      <c r="F5" s="142"/>
      <c r="G5" s="142"/>
      <c r="H5" s="142"/>
      <c r="I5" s="142"/>
      <c r="J5" s="393" t="s">
        <v>128</v>
      </c>
      <c r="K5" s="396"/>
      <c r="L5" s="396"/>
      <c r="M5" s="396"/>
      <c r="N5" s="57"/>
      <c r="O5" s="57"/>
    </row>
    <row r="6" spans="1:15" s="45" customFormat="1" ht="15">
      <c r="A6" s="81"/>
      <c r="B6" s="81"/>
      <c r="C6" s="81"/>
      <c r="D6" s="81"/>
      <c r="E6" s="142"/>
      <c r="F6" s="142"/>
      <c r="G6" s="142"/>
      <c r="H6" s="143"/>
      <c r="I6" s="142"/>
      <c r="J6" s="400"/>
      <c r="K6" s="400"/>
      <c r="L6" s="216"/>
      <c r="M6" s="57"/>
      <c r="N6" s="57"/>
      <c r="O6" s="57"/>
    </row>
    <row r="7" spans="1:15" s="45" customFormat="1" ht="15">
      <c r="A7" s="142"/>
      <c r="B7" s="142"/>
      <c r="C7" s="142"/>
      <c r="D7" s="142"/>
      <c r="E7" s="142"/>
      <c r="F7" s="142"/>
      <c r="G7" s="142"/>
      <c r="H7" s="142"/>
      <c r="I7" s="142"/>
      <c r="J7" s="108"/>
      <c r="K7" s="142"/>
      <c r="L7" s="142"/>
      <c r="M7" s="53"/>
      <c r="N7" s="53"/>
      <c r="O7" s="53"/>
    </row>
    <row r="8" spans="1:15" s="45" customFormat="1" ht="15.75" customHeight="1">
      <c r="A8" s="434" t="s">
        <v>252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144"/>
      <c r="N8" s="53"/>
      <c r="O8" s="53"/>
    </row>
    <row r="9" spans="1:13" s="45" customFormat="1" ht="26.25" customHeight="1">
      <c r="A9" s="435" t="s">
        <v>253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145"/>
    </row>
    <row r="10" spans="1:13" ht="3.75" customHeight="1">
      <c r="A10" s="420"/>
      <c r="B10" s="420"/>
      <c r="C10" s="420"/>
      <c r="D10" s="420"/>
      <c r="E10" s="420"/>
      <c r="F10" s="420"/>
      <c r="G10" s="420"/>
      <c r="H10" s="420"/>
      <c r="I10" s="421"/>
      <c r="J10" s="421"/>
      <c r="K10" s="421"/>
      <c r="L10" s="421"/>
      <c r="M10" s="144"/>
    </row>
    <row r="11" spans="1:12" ht="12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394"/>
      <c r="K11" s="422"/>
      <c r="L11" s="422"/>
    </row>
    <row r="12" spans="1:13" ht="26.25" customHeight="1">
      <c r="A12" s="423" t="s">
        <v>243</v>
      </c>
      <c r="B12" s="424" t="s">
        <v>111</v>
      </c>
      <c r="C12" s="425"/>
      <c r="D12" s="425"/>
      <c r="E12" s="426"/>
      <c r="F12" s="430" t="s">
        <v>114</v>
      </c>
      <c r="G12" s="431" t="s">
        <v>113</v>
      </c>
      <c r="H12" s="431" t="s">
        <v>112</v>
      </c>
      <c r="I12" s="430" t="s">
        <v>110</v>
      </c>
      <c r="J12" s="412" t="s">
        <v>284</v>
      </c>
      <c r="K12" s="432"/>
      <c r="L12" s="432"/>
      <c r="M12" s="433"/>
    </row>
    <row r="13" spans="1:13" ht="18">
      <c r="A13" s="423"/>
      <c r="B13" s="427"/>
      <c r="C13" s="428"/>
      <c r="D13" s="428"/>
      <c r="E13" s="429"/>
      <c r="F13" s="430"/>
      <c r="G13" s="431"/>
      <c r="H13" s="431"/>
      <c r="I13" s="430"/>
      <c r="J13" s="227" t="s">
        <v>90</v>
      </c>
      <c r="K13" s="228" t="s">
        <v>8</v>
      </c>
      <c r="L13" s="228" t="s">
        <v>285</v>
      </c>
      <c r="M13" s="228" t="s">
        <v>285</v>
      </c>
    </row>
    <row r="14" spans="1:13" ht="18">
      <c r="A14" s="147">
        <v>1</v>
      </c>
      <c r="B14" s="417">
        <v>2</v>
      </c>
      <c r="C14" s="418"/>
      <c r="D14" s="418"/>
      <c r="E14" s="419"/>
      <c r="F14" s="148">
        <v>3</v>
      </c>
      <c r="G14" s="148">
        <v>4</v>
      </c>
      <c r="H14" s="148">
        <v>5</v>
      </c>
      <c r="I14" s="148">
        <v>6</v>
      </c>
      <c r="J14" s="147">
        <v>7</v>
      </c>
      <c r="K14" s="147">
        <v>8</v>
      </c>
      <c r="L14" s="147">
        <v>8</v>
      </c>
      <c r="M14" s="147">
        <v>9</v>
      </c>
    </row>
    <row r="15" spans="1:13" ht="57" customHeight="1">
      <c r="A15" s="149" t="s">
        <v>208</v>
      </c>
      <c r="B15" s="150" t="s">
        <v>209</v>
      </c>
      <c r="C15" s="150" t="s">
        <v>97</v>
      </c>
      <c r="D15" s="150" t="s">
        <v>133</v>
      </c>
      <c r="E15" s="151" t="s">
        <v>134</v>
      </c>
      <c r="F15" s="152"/>
      <c r="G15" s="152"/>
      <c r="H15" s="76"/>
      <c r="I15" s="76"/>
      <c r="J15" s="94"/>
      <c r="K15" s="73"/>
      <c r="L15" s="73"/>
      <c r="M15" s="316"/>
    </row>
    <row r="16" spans="1:13" s="318" customFormat="1" ht="39" customHeight="1">
      <c r="A16" s="153" t="s">
        <v>224</v>
      </c>
      <c r="B16" s="154" t="s">
        <v>209</v>
      </c>
      <c r="C16" s="154" t="s">
        <v>97</v>
      </c>
      <c r="D16" s="154" t="s">
        <v>201</v>
      </c>
      <c r="E16" s="151" t="s">
        <v>134</v>
      </c>
      <c r="F16" s="152">
        <v>802</v>
      </c>
      <c r="G16" s="151" t="s">
        <v>211</v>
      </c>
      <c r="H16" s="155">
        <v>10</v>
      </c>
      <c r="I16" s="74"/>
      <c r="J16" s="94">
        <f>J18</f>
        <v>16.4</v>
      </c>
      <c r="K16" s="94">
        <f>K18</f>
        <v>16.4</v>
      </c>
      <c r="L16" s="94">
        <f>L18</f>
        <v>0</v>
      </c>
      <c r="M16" s="317"/>
    </row>
    <row r="17" spans="1:13" s="320" customFormat="1" ht="21" customHeight="1">
      <c r="A17" s="156" t="s">
        <v>225</v>
      </c>
      <c r="B17" s="157" t="s">
        <v>209</v>
      </c>
      <c r="C17" s="157" t="s">
        <v>97</v>
      </c>
      <c r="D17" s="157" t="s">
        <v>201</v>
      </c>
      <c r="E17" s="157" t="s">
        <v>178</v>
      </c>
      <c r="F17" s="158">
        <v>802</v>
      </c>
      <c r="G17" s="157" t="s">
        <v>211</v>
      </c>
      <c r="H17" s="159">
        <v>10</v>
      </c>
      <c r="I17" s="160"/>
      <c r="J17" s="161">
        <f>J18</f>
        <v>16.4</v>
      </c>
      <c r="K17" s="161">
        <f>K18</f>
        <v>16.4</v>
      </c>
      <c r="L17" s="161">
        <v>0</v>
      </c>
      <c r="M17" s="319"/>
    </row>
    <row r="18" spans="1:13" s="321" customFormat="1" ht="42" customHeight="1">
      <c r="A18" s="103" t="s">
        <v>160</v>
      </c>
      <c r="B18" s="162" t="s">
        <v>209</v>
      </c>
      <c r="C18" s="162" t="s">
        <v>97</v>
      </c>
      <c r="D18" s="162" t="s">
        <v>201</v>
      </c>
      <c r="E18" s="162" t="s">
        <v>178</v>
      </c>
      <c r="F18" s="148">
        <v>802</v>
      </c>
      <c r="G18" s="162" t="s">
        <v>211</v>
      </c>
      <c r="H18" s="77">
        <v>10</v>
      </c>
      <c r="I18" s="76">
        <v>240</v>
      </c>
      <c r="J18" s="95">
        <f>'[2]приложение 6'!J102</f>
        <v>16.4</v>
      </c>
      <c r="K18" s="95">
        <f>'Расходы (4)'!K98</f>
        <v>16.4</v>
      </c>
      <c r="L18" s="95">
        <f>'[2]приложение 6'!L102</f>
        <v>0</v>
      </c>
      <c r="M18" s="316"/>
    </row>
    <row r="19" spans="1:13" s="165" customFormat="1" ht="60" customHeight="1">
      <c r="A19" s="164" t="s">
        <v>230</v>
      </c>
      <c r="B19" s="151" t="s">
        <v>209</v>
      </c>
      <c r="C19" s="151" t="s">
        <v>97</v>
      </c>
      <c r="D19" s="151" t="s">
        <v>202</v>
      </c>
      <c r="E19" s="151" t="s">
        <v>134</v>
      </c>
      <c r="F19" s="152">
        <v>802</v>
      </c>
      <c r="G19" s="151" t="s">
        <v>226</v>
      </c>
      <c r="H19" s="74">
        <v>3</v>
      </c>
      <c r="I19" s="74"/>
      <c r="J19" s="94">
        <f>J21+J23+J25+J27+J29</f>
        <v>2107.6</v>
      </c>
      <c r="K19" s="94">
        <f>K21+K23+K25+K27+K29</f>
        <v>1681.7999999999997</v>
      </c>
      <c r="L19" s="94">
        <f>L21+L23+L25+L27</f>
        <v>0</v>
      </c>
      <c r="M19" s="322"/>
    </row>
    <row r="20" spans="1:13" s="324" customFormat="1" ht="36" customHeight="1">
      <c r="A20" s="166" t="s">
        <v>306</v>
      </c>
      <c r="B20" s="157" t="s">
        <v>209</v>
      </c>
      <c r="C20" s="157" t="s">
        <v>97</v>
      </c>
      <c r="D20" s="157" t="s">
        <v>202</v>
      </c>
      <c r="E20" s="157" t="s">
        <v>184</v>
      </c>
      <c r="F20" s="158">
        <v>802</v>
      </c>
      <c r="G20" s="157" t="s">
        <v>226</v>
      </c>
      <c r="H20" s="160">
        <v>3</v>
      </c>
      <c r="I20" s="167"/>
      <c r="J20" s="161">
        <f>J21</f>
        <v>977.4</v>
      </c>
      <c r="K20" s="161">
        <f>K21</f>
        <v>551.6</v>
      </c>
      <c r="L20" s="161">
        <f>L21</f>
        <v>0</v>
      </c>
      <c r="M20" s="323"/>
    </row>
    <row r="21" spans="1:13" s="325" customFormat="1" ht="37.5" customHeight="1">
      <c r="A21" s="103" t="s">
        <v>160</v>
      </c>
      <c r="B21" s="162" t="s">
        <v>209</v>
      </c>
      <c r="C21" s="162" t="s">
        <v>97</v>
      </c>
      <c r="D21" s="162" t="s">
        <v>202</v>
      </c>
      <c r="E21" s="162" t="s">
        <v>184</v>
      </c>
      <c r="F21" s="148">
        <v>802</v>
      </c>
      <c r="G21" s="162" t="s">
        <v>226</v>
      </c>
      <c r="H21" s="76">
        <v>3</v>
      </c>
      <c r="I21" s="76">
        <v>240</v>
      </c>
      <c r="J21" s="95">
        <f>'[2]приложение 6'!J138</f>
        <v>977.4</v>
      </c>
      <c r="K21" s="95">
        <f>'Расходы (4)'!K134</f>
        <v>551.6</v>
      </c>
      <c r="L21" s="95">
        <f>'[2]приложение 6'!L138</f>
        <v>0</v>
      </c>
      <c r="M21" s="322"/>
    </row>
    <row r="22" spans="1:13" s="363" customFormat="1" ht="29.25" customHeight="1" hidden="1">
      <c r="A22" s="351" t="s">
        <v>183</v>
      </c>
      <c r="B22" s="258" t="s">
        <v>209</v>
      </c>
      <c r="C22" s="258" t="s">
        <v>97</v>
      </c>
      <c r="D22" s="258" t="s">
        <v>202</v>
      </c>
      <c r="E22" s="258" t="s">
        <v>185</v>
      </c>
      <c r="F22" s="257">
        <v>802</v>
      </c>
      <c r="G22" s="258" t="s">
        <v>226</v>
      </c>
      <c r="H22" s="357">
        <v>3</v>
      </c>
      <c r="I22" s="357"/>
      <c r="J22" s="260">
        <f>J23</f>
        <v>0</v>
      </c>
      <c r="K22" s="260">
        <f>K23</f>
        <v>0</v>
      </c>
      <c r="L22" s="260">
        <f>L23</f>
        <v>0</v>
      </c>
      <c r="M22" s="362"/>
    </row>
    <row r="23" spans="1:13" s="321" customFormat="1" ht="36" customHeight="1" hidden="1">
      <c r="A23" s="293" t="s">
        <v>160</v>
      </c>
      <c r="B23" s="264" t="s">
        <v>209</v>
      </c>
      <c r="C23" s="264" t="s">
        <v>97</v>
      </c>
      <c r="D23" s="264" t="s">
        <v>202</v>
      </c>
      <c r="E23" s="264" t="s">
        <v>185</v>
      </c>
      <c r="F23" s="263">
        <v>802</v>
      </c>
      <c r="G23" s="264" t="s">
        <v>226</v>
      </c>
      <c r="H23" s="295">
        <v>3</v>
      </c>
      <c r="I23" s="295">
        <v>240</v>
      </c>
      <c r="J23" s="266">
        <f>'[2]приложение 6'!J141</f>
        <v>0</v>
      </c>
      <c r="K23" s="266">
        <v>0</v>
      </c>
      <c r="L23" s="266">
        <f>'[2]приложение 6'!L141</f>
        <v>0</v>
      </c>
      <c r="M23" s="364"/>
    </row>
    <row r="24" spans="1:13" s="363" customFormat="1" ht="38.25" customHeight="1" hidden="1">
      <c r="A24" s="351" t="s">
        <v>186</v>
      </c>
      <c r="B24" s="258" t="s">
        <v>209</v>
      </c>
      <c r="C24" s="258" t="s">
        <v>97</v>
      </c>
      <c r="D24" s="258" t="s">
        <v>202</v>
      </c>
      <c r="E24" s="258" t="s">
        <v>187</v>
      </c>
      <c r="F24" s="257">
        <v>802</v>
      </c>
      <c r="G24" s="258" t="s">
        <v>226</v>
      </c>
      <c r="H24" s="357">
        <v>3</v>
      </c>
      <c r="I24" s="357"/>
      <c r="J24" s="260">
        <f>J25</f>
        <v>0</v>
      </c>
      <c r="K24" s="260">
        <f>K25</f>
        <v>0</v>
      </c>
      <c r="L24" s="260">
        <f>L25</f>
        <v>0</v>
      </c>
      <c r="M24" s="362"/>
    </row>
    <row r="25" spans="1:13" s="321" customFormat="1" ht="38.25" customHeight="1" hidden="1">
      <c r="A25" s="293" t="s">
        <v>160</v>
      </c>
      <c r="B25" s="264" t="s">
        <v>209</v>
      </c>
      <c r="C25" s="264" t="s">
        <v>97</v>
      </c>
      <c r="D25" s="264" t="s">
        <v>202</v>
      </c>
      <c r="E25" s="264" t="s">
        <v>187</v>
      </c>
      <c r="F25" s="263">
        <v>802</v>
      </c>
      <c r="G25" s="264" t="s">
        <v>226</v>
      </c>
      <c r="H25" s="295">
        <v>3</v>
      </c>
      <c r="I25" s="295">
        <v>240</v>
      </c>
      <c r="J25" s="266">
        <f>'[2]приложение 6'!J144</f>
        <v>0</v>
      </c>
      <c r="K25" s="266">
        <v>0</v>
      </c>
      <c r="L25" s="266">
        <f>'[2]приложение 6'!L144</f>
        <v>0</v>
      </c>
      <c r="M25" s="364"/>
    </row>
    <row r="26" spans="1:13" s="169" customFormat="1" ht="28.5" customHeight="1">
      <c r="A26" s="168" t="s">
        <v>231</v>
      </c>
      <c r="B26" s="157" t="s">
        <v>209</v>
      </c>
      <c r="C26" s="157" t="s">
        <v>97</v>
      </c>
      <c r="D26" s="157" t="s">
        <v>202</v>
      </c>
      <c r="E26" s="157" t="s">
        <v>188</v>
      </c>
      <c r="F26" s="158">
        <v>802</v>
      </c>
      <c r="G26" s="157" t="s">
        <v>226</v>
      </c>
      <c r="H26" s="160">
        <v>3</v>
      </c>
      <c r="I26" s="160"/>
      <c r="J26" s="161">
        <f>J27</f>
        <v>1034.1</v>
      </c>
      <c r="K26" s="161">
        <f>K27</f>
        <v>1034.1</v>
      </c>
      <c r="L26" s="161">
        <f>L27</f>
        <v>0</v>
      </c>
      <c r="M26" s="319"/>
    </row>
    <row r="27" spans="1:13" s="321" customFormat="1" ht="41.25" customHeight="1">
      <c r="A27" s="103" t="s">
        <v>160</v>
      </c>
      <c r="B27" s="162" t="s">
        <v>209</v>
      </c>
      <c r="C27" s="162" t="s">
        <v>97</v>
      </c>
      <c r="D27" s="162" t="s">
        <v>202</v>
      </c>
      <c r="E27" s="162" t="s">
        <v>188</v>
      </c>
      <c r="F27" s="148">
        <v>802</v>
      </c>
      <c r="G27" s="162" t="s">
        <v>226</v>
      </c>
      <c r="H27" s="76">
        <v>3</v>
      </c>
      <c r="I27" s="76">
        <v>240</v>
      </c>
      <c r="J27" s="95">
        <f>'[2]приложение 6'!J147</f>
        <v>1034.1</v>
      </c>
      <c r="K27" s="95">
        <f>'Расходы (4)'!K143</f>
        <v>1034.1</v>
      </c>
      <c r="L27" s="95">
        <f>'[2]приложение 6'!L147</f>
        <v>0</v>
      </c>
      <c r="M27" s="316"/>
    </row>
    <row r="28" spans="1:13" s="321" customFormat="1" ht="41.25" customHeight="1">
      <c r="A28" s="166" t="s">
        <v>307</v>
      </c>
      <c r="B28" s="162" t="s">
        <v>209</v>
      </c>
      <c r="C28" s="162" t="s">
        <v>97</v>
      </c>
      <c r="D28" s="162" t="s">
        <v>202</v>
      </c>
      <c r="E28" s="162" t="s">
        <v>308</v>
      </c>
      <c r="F28" s="148">
        <v>802</v>
      </c>
      <c r="G28" s="162" t="s">
        <v>226</v>
      </c>
      <c r="H28" s="76">
        <v>3</v>
      </c>
      <c r="I28" s="76"/>
      <c r="J28" s="95">
        <f>J29</f>
        <v>96.1</v>
      </c>
      <c r="K28" s="95">
        <f>K29</f>
        <v>96.1</v>
      </c>
      <c r="L28" s="95"/>
      <c r="M28" s="316"/>
    </row>
    <row r="29" spans="1:13" s="321" customFormat="1" ht="41.25" customHeight="1">
      <c r="A29" s="103" t="s">
        <v>160</v>
      </c>
      <c r="B29" s="162" t="s">
        <v>209</v>
      </c>
      <c r="C29" s="162" t="s">
        <v>97</v>
      </c>
      <c r="D29" s="162" t="s">
        <v>202</v>
      </c>
      <c r="E29" s="162" t="s">
        <v>308</v>
      </c>
      <c r="F29" s="148">
        <v>802</v>
      </c>
      <c r="G29" s="162" t="s">
        <v>226</v>
      </c>
      <c r="H29" s="76">
        <v>3</v>
      </c>
      <c r="I29" s="76">
        <v>240</v>
      </c>
      <c r="J29" s="95">
        <f>'[2]приложение 6'!J149</f>
        <v>96.1</v>
      </c>
      <c r="K29" s="95">
        <f>'Расходы (4)'!K146</f>
        <v>96.1</v>
      </c>
      <c r="L29" s="95"/>
      <c r="M29" s="316"/>
    </row>
    <row r="30" spans="1:13" s="318" customFormat="1" ht="72.75" customHeight="1">
      <c r="A30" s="52" t="s">
        <v>210</v>
      </c>
      <c r="B30" s="151" t="s">
        <v>209</v>
      </c>
      <c r="C30" s="151" t="s">
        <v>97</v>
      </c>
      <c r="D30" s="151" t="s">
        <v>211</v>
      </c>
      <c r="E30" s="151" t="s">
        <v>134</v>
      </c>
      <c r="F30" s="152">
        <v>802</v>
      </c>
      <c r="G30" s="151" t="s">
        <v>201</v>
      </c>
      <c r="H30" s="75" t="s">
        <v>205</v>
      </c>
      <c r="I30" s="76"/>
      <c r="J30" s="94">
        <f aca="true" t="shared" si="0" ref="J30:L31">J31</f>
        <v>0</v>
      </c>
      <c r="K30" s="94">
        <f t="shared" si="0"/>
        <v>0</v>
      </c>
      <c r="L30" s="94">
        <f t="shared" si="0"/>
        <v>0</v>
      </c>
      <c r="M30" s="317"/>
    </row>
    <row r="31" spans="1:13" s="363" customFormat="1" ht="102" customHeight="1" hidden="1">
      <c r="A31" s="365" t="s">
        <v>168</v>
      </c>
      <c r="B31" s="258" t="s">
        <v>209</v>
      </c>
      <c r="C31" s="258" t="s">
        <v>97</v>
      </c>
      <c r="D31" s="258" t="s">
        <v>211</v>
      </c>
      <c r="E31" s="258" t="s">
        <v>169</v>
      </c>
      <c r="F31" s="257">
        <v>802</v>
      </c>
      <c r="G31" s="258" t="s">
        <v>201</v>
      </c>
      <c r="H31" s="259" t="s">
        <v>205</v>
      </c>
      <c r="I31" s="357"/>
      <c r="J31" s="260">
        <f t="shared" si="0"/>
        <v>0</v>
      </c>
      <c r="K31" s="260">
        <f t="shared" si="0"/>
        <v>0</v>
      </c>
      <c r="L31" s="260">
        <f t="shared" si="0"/>
        <v>0</v>
      </c>
      <c r="M31" s="362"/>
    </row>
    <row r="32" spans="1:13" s="321" customFormat="1" ht="20.25" customHeight="1" hidden="1">
      <c r="A32" s="262" t="s">
        <v>100</v>
      </c>
      <c r="B32" s="264" t="s">
        <v>209</v>
      </c>
      <c r="C32" s="264" t="s">
        <v>97</v>
      </c>
      <c r="D32" s="264" t="s">
        <v>211</v>
      </c>
      <c r="E32" s="264" t="s">
        <v>169</v>
      </c>
      <c r="F32" s="263">
        <v>802</v>
      </c>
      <c r="G32" s="264" t="s">
        <v>201</v>
      </c>
      <c r="H32" s="265" t="s">
        <v>205</v>
      </c>
      <c r="I32" s="295">
        <v>540</v>
      </c>
      <c r="J32" s="266">
        <f>'[2]приложение 6'!J40</f>
        <v>0</v>
      </c>
      <c r="K32" s="266">
        <f>'[2]приложение 6'!K40</f>
        <v>0</v>
      </c>
      <c r="L32" s="266">
        <f>'[2]приложение 6'!L40</f>
        <v>0</v>
      </c>
      <c r="M32" s="364"/>
    </row>
    <row r="33" spans="1:13" s="326" customFormat="1" ht="39" customHeight="1" hidden="1">
      <c r="A33" s="164" t="s">
        <v>244</v>
      </c>
      <c r="B33" s="151" t="s">
        <v>201</v>
      </c>
      <c r="C33" s="151" t="s">
        <v>97</v>
      </c>
      <c r="D33" s="151" t="s">
        <v>205</v>
      </c>
      <c r="E33" s="151" t="s">
        <v>134</v>
      </c>
      <c r="F33" s="152">
        <v>805</v>
      </c>
      <c r="G33" s="151" t="s">
        <v>205</v>
      </c>
      <c r="H33" s="75" t="s">
        <v>245</v>
      </c>
      <c r="I33" s="74"/>
      <c r="J33" s="94">
        <f aca="true" t="shared" si="1" ref="J33:L34">J34</f>
        <v>0</v>
      </c>
      <c r="K33" s="94">
        <f t="shared" si="1"/>
        <v>0</v>
      </c>
      <c r="L33" s="94">
        <f t="shared" si="1"/>
        <v>0</v>
      </c>
      <c r="M33" s="317"/>
    </row>
    <row r="34" spans="1:13" s="327" customFormat="1" ht="56.25" customHeight="1" hidden="1">
      <c r="A34" s="168" t="s">
        <v>246</v>
      </c>
      <c r="B34" s="157" t="s">
        <v>201</v>
      </c>
      <c r="C34" s="157" t="s">
        <v>97</v>
      </c>
      <c r="D34" s="157" t="s">
        <v>205</v>
      </c>
      <c r="E34" s="157" t="s">
        <v>247</v>
      </c>
      <c r="F34" s="158">
        <v>805</v>
      </c>
      <c r="G34" s="157" t="s">
        <v>205</v>
      </c>
      <c r="H34" s="163" t="s">
        <v>245</v>
      </c>
      <c r="I34" s="160"/>
      <c r="J34" s="161">
        <f t="shared" si="1"/>
        <v>0</v>
      </c>
      <c r="K34" s="161">
        <f t="shared" si="1"/>
        <v>0</v>
      </c>
      <c r="L34" s="161">
        <f t="shared" si="1"/>
        <v>0</v>
      </c>
      <c r="M34" s="319"/>
    </row>
    <row r="35" spans="1:13" s="328" customFormat="1" ht="43.5" customHeight="1" hidden="1">
      <c r="A35" s="103" t="s">
        <v>160</v>
      </c>
      <c r="B35" s="162" t="s">
        <v>201</v>
      </c>
      <c r="C35" s="162" t="s">
        <v>97</v>
      </c>
      <c r="D35" s="162" t="s">
        <v>205</v>
      </c>
      <c r="E35" s="162" t="s">
        <v>247</v>
      </c>
      <c r="F35" s="148">
        <v>805</v>
      </c>
      <c r="G35" s="162" t="s">
        <v>205</v>
      </c>
      <c r="H35" s="78" t="s">
        <v>245</v>
      </c>
      <c r="I35" s="76">
        <v>240</v>
      </c>
      <c r="J35" s="95">
        <v>0</v>
      </c>
      <c r="K35" s="95">
        <v>0</v>
      </c>
      <c r="L35" s="95">
        <v>0</v>
      </c>
      <c r="M35" s="316"/>
    </row>
    <row r="36" spans="1:13" s="318" customFormat="1" ht="53.25" customHeight="1">
      <c r="A36" s="52" t="s">
        <v>233</v>
      </c>
      <c r="B36" s="151" t="s">
        <v>209</v>
      </c>
      <c r="C36" s="151" t="s">
        <v>97</v>
      </c>
      <c r="D36" s="151" t="s">
        <v>205</v>
      </c>
      <c r="E36" s="151" t="s">
        <v>134</v>
      </c>
      <c r="F36" s="152">
        <v>802</v>
      </c>
      <c r="G36" s="151" t="s">
        <v>232</v>
      </c>
      <c r="H36" s="75" t="s">
        <v>232</v>
      </c>
      <c r="I36" s="76"/>
      <c r="J36" s="94">
        <f aca="true" t="shared" si="2" ref="J36:L37">J37</f>
        <v>4.4</v>
      </c>
      <c r="K36" s="94">
        <f t="shared" si="2"/>
        <v>4.4</v>
      </c>
      <c r="L36" s="94">
        <f t="shared" si="2"/>
        <v>0</v>
      </c>
      <c r="M36" s="317"/>
    </row>
    <row r="37" spans="1:13" s="320" customFormat="1" ht="71.25" customHeight="1">
      <c r="A37" s="166" t="s">
        <v>191</v>
      </c>
      <c r="B37" s="157" t="s">
        <v>209</v>
      </c>
      <c r="C37" s="157" t="s">
        <v>97</v>
      </c>
      <c r="D37" s="157" t="s">
        <v>205</v>
      </c>
      <c r="E37" s="157" t="s">
        <v>192</v>
      </c>
      <c r="F37" s="158">
        <v>802</v>
      </c>
      <c r="G37" s="157" t="s">
        <v>232</v>
      </c>
      <c r="H37" s="163" t="s">
        <v>232</v>
      </c>
      <c r="I37" s="160"/>
      <c r="J37" s="161">
        <f t="shared" si="2"/>
        <v>4.4</v>
      </c>
      <c r="K37" s="161">
        <f t="shared" si="2"/>
        <v>4.4</v>
      </c>
      <c r="L37" s="161">
        <f t="shared" si="2"/>
        <v>0</v>
      </c>
      <c r="M37" s="319"/>
    </row>
    <row r="38" spans="1:13" s="321" customFormat="1" ht="21" customHeight="1">
      <c r="A38" s="51" t="s">
        <v>100</v>
      </c>
      <c r="B38" s="162" t="s">
        <v>209</v>
      </c>
      <c r="C38" s="162" t="s">
        <v>97</v>
      </c>
      <c r="D38" s="162" t="s">
        <v>205</v>
      </c>
      <c r="E38" s="162" t="s">
        <v>192</v>
      </c>
      <c r="F38" s="148">
        <v>802</v>
      </c>
      <c r="G38" s="162" t="s">
        <v>232</v>
      </c>
      <c r="H38" s="78" t="s">
        <v>232</v>
      </c>
      <c r="I38" s="76">
        <v>540</v>
      </c>
      <c r="J38" s="95">
        <f>'[2]приложение 6'!J170</f>
        <v>4.4</v>
      </c>
      <c r="K38" s="95">
        <f>'Расходы (4)'!K167</f>
        <v>4.4</v>
      </c>
      <c r="L38" s="95">
        <f>'[2]приложение 6'!L170</f>
        <v>0</v>
      </c>
      <c r="M38" s="316"/>
    </row>
    <row r="39" spans="1:13" s="170" customFormat="1" ht="34.5" customHeight="1">
      <c r="A39" s="52" t="s">
        <v>238</v>
      </c>
      <c r="B39" s="151" t="s">
        <v>209</v>
      </c>
      <c r="C39" s="151" t="s">
        <v>97</v>
      </c>
      <c r="D39" s="151" t="s">
        <v>226</v>
      </c>
      <c r="E39" s="151" t="s">
        <v>134</v>
      </c>
      <c r="F39" s="152">
        <v>802</v>
      </c>
      <c r="G39" s="151" t="s">
        <v>215</v>
      </c>
      <c r="H39" s="75" t="s">
        <v>201</v>
      </c>
      <c r="I39" s="74"/>
      <c r="J39" s="94">
        <f aca="true" t="shared" si="3" ref="J39:L40">J40</f>
        <v>0</v>
      </c>
      <c r="K39" s="94">
        <f t="shared" si="3"/>
        <v>0</v>
      </c>
      <c r="L39" s="94">
        <f t="shared" si="3"/>
        <v>0</v>
      </c>
      <c r="M39" s="317"/>
    </row>
    <row r="40" spans="1:13" s="363" customFormat="1" ht="34.5" customHeight="1" hidden="1">
      <c r="A40" s="354" t="s">
        <v>239</v>
      </c>
      <c r="B40" s="258" t="s">
        <v>209</v>
      </c>
      <c r="C40" s="258" t="s">
        <v>97</v>
      </c>
      <c r="D40" s="258" t="s">
        <v>226</v>
      </c>
      <c r="E40" s="258" t="s">
        <v>240</v>
      </c>
      <c r="F40" s="257">
        <v>802</v>
      </c>
      <c r="G40" s="258" t="s">
        <v>215</v>
      </c>
      <c r="H40" s="259" t="s">
        <v>201</v>
      </c>
      <c r="I40" s="357"/>
      <c r="J40" s="260">
        <f t="shared" si="3"/>
        <v>0</v>
      </c>
      <c r="K40" s="260">
        <f t="shared" si="3"/>
        <v>0</v>
      </c>
      <c r="L40" s="260">
        <f t="shared" si="3"/>
        <v>0</v>
      </c>
      <c r="M40" s="362"/>
    </row>
    <row r="41" spans="1:13" s="329" customFormat="1" ht="37.5" customHeight="1" hidden="1">
      <c r="A41" s="293" t="s">
        <v>160</v>
      </c>
      <c r="B41" s="264" t="s">
        <v>209</v>
      </c>
      <c r="C41" s="264" t="s">
        <v>97</v>
      </c>
      <c r="D41" s="264" t="s">
        <v>226</v>
      </c>
      <c r="E41" s="264" t="s">
        <v>240</v>
      </c>
      <c r="F41" s="263">
        <v>802</v>
      </c>
      <c r="G41" s="264" t="s">
        <v>215</v>
      </c>
      <c r="H41" s="265" t="s">
        <v>201</v>
      </c>
      <c r="I41" s="295">
        <v>240</v>
      </c>
      <c r="J41" s="266">
        <v>0</v>
      </c>
      <c r="K41" s="266">
        <v>0</v>
      </c>
      <c r="L41" s="266">
        <v>0</v>
      </c>
      <c r="M41" s="366"/>
    </row>
    <row r="42" spans="1:13" s="329" customFormat="1" ht="37.5" customHeight="1">
      <c r="A42" s="164" t="s">
        <v>304</v>
      </c>
      <c r="B42" s="151" t="s">
        <v>209</v>
      </c>
      <c r="C42" s="151" t="s">
        <v>97</v>
      </c>
      <c r="D42" s="151" t="s">
        <v>214</v>
      </c>
      <c r="E42" s="151" t="s">
        <v>134</v>
      </c>
      <c r="F42" s="152">
        <v>802</v>
      </c>
      <c r="G42" s="151" t="s">
        <v>226</v>
      </c>
      <c r="H42" s="75" t="s">
        <v>201</v>
      </c>
      <c r="I42" s="74"/>
      <c r="J42" s="94">
        <f>J43+J45</f>
        <v>448.4</v>
      </c>
      <c r="K42" s="94">
        <f>K43+K45</f>
        <v>444.9</v>
      </c>
      <c r="L42" s="94">
        <f>L43+L45</f>
        <v>0</v>
      </c>
      <c r="M42" s="317"/>
    </row>
    <row r="43" spans="1:13" s="329" customFormat="1" ht="105" customHeight="1">
      <c r="A43" s="117" t="s">
        <v>179</v>
      </c>
      <c r="B43" s="157" t="s">
        <v>209</v>
      </c>
      <c r="C43" s="157" t="s">
        <v>97</v>
      </c>
      <c r="D43" s="157" t="s">
        <v>214</v>
      </c>
      <c r="E43" s="78" t="s">
        <v>180</v>
      </c>
      <c r="F43" s="158">
        <v>802</v>
      </c>
      <c r="G43" s="157" t="s">
        <v>226</v>
      </c>
      <c r="H43" s="118" t="s">
        <v>201</v>
      </c>
      <c r="I43" s="128"/>
      <c r="J43" s="95">
        <f>J44</f>
        <v>363.9</v>
      </c>
      <c r="K43" s="95">
        <f>K44</f>
        <v>363.9</v>
      </c>
      <c r="L43" s="95">
        <f>L44</f>
        <v>0</v>
      </c>
      <c r="M43" s="317"/>
    </row>
    <row r="44" spans="1:13" s="329" customFormat="1" ht="37.5" customHeight="1">
      <c r="A44" s="51" t="s">
        <v>160</v>
      </c>
      <c r="B44" s="162" t="s">
        <v>209</v>
      </c>
      <c r="C44" s="162" t="s">
        <v>97</v>
      </c>
      <c r="D44" s="162" t="s">
        <v>214</v>
      </c>
      <c r="E44" s="78" t="s">
        <v>180</v>
      </c>
      <c r="F44" s="148">
        <v>802</v>
      </c>
      <c r="G44" s="162" t="s">
        <v>226</v>
      </c>
      <c r="H44" s="78" t="s">
        <v>201</v>
      </c>
      <c r="I44" s="76">
        <v>240</v>
      </c>
      <c r="J44" s="95">
        <f>'[2]приложение 6'!J114</f>
        <v>363.9</v>
      </c>
      <c r="K44" s="95">
        <f>'Расходы (4)'!K111</f>
        <v>363.9</v>
      </c>
      <c r="L44" s="95">
        <f>'[2]приложение 6'!L114</f>
        <v>0</v>
      </c>
      <c r="M44" s="317"/>
    </row>
    <row r="45" spans="1:13" s="329" customFormat="1" ht="37.5" customHeight="1">
      <c r="A45" s="117" t="s">
        <v>311</v>
      </c>
      <c r="B45" s="157" t="s">
        <v>209</v>
      </c>
      <c r="C45" s="157" t="s">
        <v>97</v>
      </c>
      <c r="D45" s="157" t="s">
        <v>214</v>
      </c>
      <c r="E45" s="78" t="s">
        <v>228</v>
      </c>
      <c r="F45" s="158">
        <v>802</v>
      </c>
      <c r="G45" s="157" t="s">
        <v>226</v>
      </c>
      <c r="H45" s="118" t="s">
        <v>201</v>
      </c>
      <c r="I45" s="128"/>
      <c r="J45" s="95">
        <f>J46</f>
        <v>84.5</v>
      </c>
      <c r="K45" s="95">
        <f>K46</f>
        <v>81</v>
      </c>
      <c r="L45" s="95">
        <f>L46</f>
        <v>0</v>
      </c>
      <c r="M45" s="317"/>
    </row>
    <row r="46" spans="1:13" s="329" customFormat="1" ht="37.5" customHeight="1">
      <c r="A46" s="51" t="s">
        <v>160</v>
      </c>
      <c r="B46" s="162" t="s">
        <v>209</v>
      </c>
      <c r="C46" s="162" t="s">
        <v>97</v>
      </c>
      <c r="D46" s="162" t="s">
        <v>214</v>
      </c>
      <c r="E46" s="78" t="s">
        <v>228</v>
      </c>
      <c r="F46" s="148">
        <v>802</v>
      </c>
      <c r="G46" s="162" t="s">
        <v>226</v>
      </c>
      <c r="H46" s="78" t="s">
        <v>201</v>
      </c>
      <c r="I46" s="76">
        <v>240</v>
      </c>
      <c r="J46" s="95">
        <f>'[2]приложение 6'!J118</f>
        <v>84.5</v>
      </c>
      <c r="K46" s="95">
        <f>'Расходы (4)'!K115</f>
        <v>81</v>
      </c>
      <c r="L46" s="95">
        <f>'[2]приложение 6'!L118</f>
        <v>0</v>
      </c>
      <c r="M46" s="317"/>
    </row>
    <row r="47" spans="1:13" s="329" customFormat="1" ht="44.25" customHeight="1">
      <c r="A47" s="164" t="s">
        <v>305</v>
      </c>
      <c r="B47" s="151" t="s">
        <v>209</v>
      </c>
      <c r="C47" s="151" t="s">
        <v>97</v>
      </c>
      <c r="D47" s="151" t="s">
        <v>232</v>
      </c>
      <c r="E47" s="75" t="s">
        <v>134</v>
      </c>
      <c r="F47" s="152">
        <v>802</v>
      </c>
      <c r="G47" s="151" t="s">
        <v>226</v>
      </c>
      <c r="H47" s="75" t="s">
        <v>202</v>
      </c>
      <c r="I47" s="74"/>
      <c r="J47" s="94">
        <f>J48</f>
        <v>193</v>
      </c>
      <c r="K47" s="94">
        <f>K48</f>
        <v>193</v>
      </c>
      <c r="L47" s="94">
        <f>L48</f>
        <v>0</v>
      </c>
      <c r="M47" s="317"/>
    </row>
    <row r="48" spans="1:13" s="329" customFormat="1" ht="80.25" customHeight="1">
      <c r="A48" s="133" t="s">
        <v>181</v>
      </c>
      <c r="B48" s="157" t="s">
        <v>209</v>
      </c>
      <c r="C48" s="157" t="s">
        <v>97</v>
      </c>
      <c r="D48" s="157" t="s">
        <v>232</v>
      </c>
      <c r="E48" s="118" t="s">
        <v>182</v>
      </c>
      <c r="F48" s="158">
        <v>802</v>
      </c>
      <c r="G48" s="157" t="s">
        <v>226</v>
      </c>
      <c r="H48" s="118" t="s">
        <v>202</v>
      </c>
      <c r="I48" s="128"/>
      <c r="J48" s="95">
        <f>J49+J50</f>
        <v>193</v>
      </c>
      <c r="K48" s="95">
        <f>K49+K50</f>
        <v>193</v>
      </c>
      <c r="L48" s="95">
        <f>L49+L50</f>
        <v>0</v>
      </c>
      <c r="M48" s="317"/>
    </row>
    <row r="49" spans="1:13" s="329" customFormat="1" ht="37.5" customHeight="1">
      <c r="A49" s="51" t="s">
        <v>160</v>
      </c>
      <c r="B49" s="162" t="s">
        <v>209</v>
      </c>
      <c r="C49" s="162" t="s">
        <v>97</v>
      </c>
      <c r="D49" s="162" t="s">
        <v>232</v>
      </c>
      <c r="E49" s="78" t="s">
        <v>182</v>
      </c>
      <c r="F49" s="148">
        <v>802</v>
      </c>
      <c r="G49" s="162" t="s">
        <v>226</v>
      </c>
      <c r="H49" s="78" t="s">
        <v>202</v>
      </c>
      <c r="I49" s="76">
        <v>240</v>
      </c>
      <c r="J49" s="95">
        <f>'[2]приложение 6'!J129</f>
        <v>173</v>
      </c>
      <c r="K49" s="95">
        <f>'Расходы (4)'!K126</f>
        <v>173</v>
      </c>
      <c r="L49" s="95">
        <f>'[2]приложение 6'!L129</f>
        <v>0</v>
      </c>
      <c r="M49" s="317"/>
    </row>
    <row r="50" spans="1:13" s="329" customFormat="1" ht="27" customHeight="1">
      <c r="A50" s="51" t="s">
        <v>161</v>
      </c>
      <c r="B50" s="162" t="s">
        <v>209</v>
      </c>
      <c r="C50" s="162" t="s">
        <v>97</v>
      </c>
      <c r="D50" s="162" t="s">
        <v>232</v>
      </c>
      <c r="E50" s="78" t="s">
        <v>182</v>
      </c>
      <c r="F50" s="148">
        <v>802</v>
      </c>
      <c r="G50" s="162" t="s">
        <v>226</v>
      </c>
      <c r="H50" s="78" t="s">
        <v>202</v>
      </c>
      <c r="I50" s="76">
        <v>850</v>
      </c>
      <c r="J50" s="95">
        <f>'[2]приложение 6'!J131</f>
        <v>20</v>
      </c>
      <c r="K50" s="95">
        <f>'Расходы (4)'!K128</f>
        <v>20</v>
      </c>
      <c r="L50" s="95">
        <f>'[2]приложение 6'!L131</f>
        <v>0</v>
      </c>
      <c r="M50" s="317"/>
    </row>
    <row r="51" spans="1:13" s="170" customFormat="1" ht="83.25" customHeight="1">
      <c r="A51" s="330" t="s">
        <v>295</v>
      </c>
      <c r="B51" s="151" t="s">
        <v>209</v>
      </c>
      <c r="C51" s="151" t="s">
        <v>97</v>
      </c>
      <c r="D51" s="151" t="s">
        <v>296</v>
      </c>
      <c r="E51" s="75" t="s">
        <v>134</v>
      </c>
      <c r="F51" s="152">
        <v>802</v>
      </c>
      <c r="G51" s="151" t="s">
        <v>201</v>
      </c>
      <c r="H51" s="75" t="s">
        <v>216</v>
      </c>
      <c r="I51" s="74"/>
      <c r="J51" s="94">
        <f>J52</f>
        <v>150</v>
      </c>
      <c r="K51" s="94">
        <f>K52</f>
        <v>150</v>
      </c>
      <c r="L51" s="94"/>
      <c r="M51" s="317"/>
    </row>
    <row r="52" spans="1:13" s="170" customFormat="1" ht="84" customHeight="1">
      <c r="A52" s="289" t="s">
        <v>297</v>
      </c>
      <c r="B52" s="162" t="s">
        <v>209</v>
      </c>
      <c r="C52" s="162" t="s">
        <v>97</v>
      </c>
      <c r="D52" s="162" t="s">
        <v>296</v>
      </c>
      <c r="E52" s="78" t="s">
        <v>298</v>
      </c>
      <c r="F52" s="148">
        <v>802</v>
      </c>
      <c r="G52" s="162" t="s">
        <v>201</v>
      </c>
      <c r="H52" s="78" t="s">
        <v>216</v>
      </c>
      <c r="I52" s="76"/>
      <c r="J52" s="95">
        <f>J53</f>
        <v>150</v>
      </c>
      <c r="K52" s="95">
        <f>K53</f>
        <v>150</v>
      </c>
      <c r="L52" s="95"/>
      <c r="M52" s="317"/>
    </row>
    <row r="53" spans="1:13" s="170" customFormat="1" ht="32.25" customHeight="1">
      <c r="A53" s="51" t="s">
        <v>160</v>
      </c>
      <c r="B53" s="162" t="s">
        <v>209</v>
      </c>
      <c r="C53" s="162" t="s">
        <v>97</v>
      </c>
      <c r="D53" s="162" t="s">
        <v>296</v>
      </c>
      <c r="E53" s="78" t="s">
        <v>298</v>
      </c>
      <c r="F53" s="148">
        <v>802</v>
      </c>
      <c r="G53" s="162" t="s">
        <v>201</v>
      </c>
      <c r="H53" s="78" t="s">
        <v>216</v>
      </c>
      <c r="I53" s="76">
        <v>240</v>
      </c>
      <c r="J53" s="95">
        <f>'[2]приложение 6'!J81</f>
        <v>150</v>
      </c>
      <c r="K53" s="95">
        <f>'Расходы (4)'!K78</f>
        <v>150</v>
      </c>
      <c r="L53" s="95"/>
      <c r="M53" s="317"/>
    </row>
    <row r="54" spans="1:13" s="170" customFormat="1" ht="53.25" customHeight="1">
      <c r="A54" s="330" t="s">
        <v>300</v>
      </c>
      <c r="B54" s="151" t="s">
        <v>209</v>
      </c>
      <c r="C54" s="151" t="s">
        <v>97</v>
      </c>
      <c r="D54" s="151" t="s">
        <v>245</v>
      </c>
      <c r="E54" s="75" t="s">
        <v>134</v>
      </c>
      <c r="F54" s="152">
        <v>802</v>
      </c>
      <c r="G54" s="151" t="s">
        <v>201</v>
      </c>
      <c r="H54" s="75" t="s">
        <v>216</v>
      </c>
      <c r="I54" s="74"/>
      <c r="J54" s="94">
        <f>J55</f>
        <v>17.6</v>
      </c>
      <c r="K54" s="94">
        <f>K55</f>
        <v>5</v>
      </c>
      <c r="L54" s="94"/>
      <c r="M54" s="317"/>
    </row>
    <row r="55" spans="1:13" s="170" customFormat="1" ht="39.75" customHeight="1">
      <c r="A55" s="156" t="s">
        <v>301</v>
      </c>
      <c r="B55" s="162" t="s">
        <v>209</v>
      </c>
      <c r="C55" s="162" t="s">
        <v>97</v>
      </c>
      <c r="D55" s="162" t="s">
        <v>245</v>
      </c>
      <c r="E55" s="78" t="s">
        <v>299</v>
      </c>
      <c r="F55" s="148">
        <v>802</v>
      </c>
      <c r="G55" s="162" t="s">
        <v>201</v>
      </c>
      <c r="H55" s="78" t="s">
        <v>216</v>
      </c>
      <c r="I55" s="76"/>
      <c r="J55" s="95">
        <f>J56+J57</f>
        <v>17.6</v>
      </c>
      <c r="K55" s="95">
        <f>K56</f>
        <v>5</v>
      </c>
      <c r="L55" s="95"/>
      <c r="M55" s="317"/>
    </row>
    <row r="56" spans="1:13" s="170" customFormat="1" ht="37.5" customHeight="1">
      <c r="A56" s="51" t="s">
        <v>160</v>
      </c>
      <c r="B56" s="162" t="s">
        <v>209</v>
      </c>
      <c r="C56" s="162" t="s">
        <v>97</v>
      </c>
      <c r="D56" s="162" t="s">
        <v>245</v>
      </c>
      <c r="E56" s="78" t="s">
        <v>299</v>
      </c>
      <c r="F56" s="148">
        <v>802</v>
      </c>
      <c r="G56" s="162" t="s">
        <v>201</v>
      </c>
      <c r="H56" s="78" t="s">
        <v>216</v>
      </c>
      <c r="I56" s="76">
        <v>240</v>
      </c>
      <c r="J56" s="95">
        <f>'[2]приложение 6'!J85</f>
        <v>17.6</v>
      </c>
      <c r="K56" s="95">
        <f>'Расходы (4)'!K82</f>
        <v>5</v>
      </c>
      <c r="L56" s="95"/>
      <c r="M56" s="317"/>
    </row>
    <row r="57" spans="1:13" s="170" customFormat="1" ht="24" customHeight="1" hidden="1">
      <c r="A57" s="51" t="s">
        <v>293</v>
      </c>
      <c r="B57" s="162" t="s">
        <v>209</v>
      </c>
      <c r="C57" s="162" t="s">
        <v>97</v>
      </c>
      <c r="D57" s="162" t="s">
        <v>245</v>
      </c>
      <c r="E57" s="78" t="s">
        <v>299</v>
      </c>
      <c r="F57" s="148">
        <v>802</v>
      </c>
      <c r="G57" s="162" t="s">
        <v>201</v>
      </c>
      <c r="H57" s="78" t="s">
        <v>216</v>
      </c>
      <c r="I57" s="76">
        <v>410</v>
      </c>
      <c r="J57" s="95">
        <f>'[2]приложение 6'!J87</f>
        <v>0</v>
      </c>
      <c r="K57" s="95">
        <v>0</v>
      </c>
      <c r="L57" s="95"/>
      <c r="M57" s="317"/>
    </row>
    <row r="58" spans="1:13" ht="18">
      <c r="A58" s="80" t="s">
        <v>68</v>
      </c>
      <c r="B58" s="171"/>
      <c r="C58" s="171"/>
      <c r="D58" s="171"/>
      <c r="E58" s="151"/>
      <c r="F58" s="152"/>
      <c r="G58" s="152"/>
      <c r="H58" s="148"/>
      <c r="I58" s="148"/>
      <c r="J58" s="94">
        <f>J16+J19+J30+J36+J39+J42+J47+J51+J54</f>
        <v>2937.4</v>
      </c>
      <c r="K58" s="94">
        <f>K16+K19+K30+K36+K39+K42+K47+K51+K54</f>
        <v>2495.5</v>
      </c>
      <c r="L58" s="94">
        <f>L16+L19+L30+L36+L39+L42+L47+L51+L54</f>
        <v>0</v>
      </c>
      <c r="M58" s="94">
        <f>M16+M19+M30+M36+M39+M42+M47+M51+M54</f>
        <v>0</v>
      </c>
    </row>
    <row r="59" spans="1:13" ht="19.5" customHeight="1">
      <c r="A59" s="172"/>
      <c r="B59" s="173"/>
      <c r="C59" s="173"/>
      <c r="D59" s="173"/>
      <c r="E59" s="174"/>
      <c r="F59" s="174"/>
      <c r="G59" s="174"/>
      <c r="H59" s="175"/>
      <c r="I59" s="175"/>
      <c r="J59" s="176"/>
      <c r="K59" s="331"/>
      <c r="L59" s="331" t="s">
        <v>310</v>
      </c>
      <c r="M59" s="331" t="s">
        <v>310</v>
      </c>
    </row>
    <row r="60" spans="2:10" ht="18">
      <c r="B60" s="177"/>
      <c r="C60" s="177"/>
      <c r="D60" s="177"/>
      <c r="J60" s="102"/>
    </row>
    <row r="61" ht="18">
      <c r="P61" s="332"/>
    </row>
  </sheetData>
  <sheetProtection/>
  <mergeCells count="17">
    <mergeCell ref="G12:G13"/>
    <mergeCell ref="H12:H13"/>
    <mergeCell ref="I12:I13"/>
    <mergeCell ref="J12:M12"/>
    <mergeCell ref="J6:K6"/>
    <mergeCell ref="A8:L8"/>
    <mergeCell ref="A9:L9"/>
    <mergeCell ref="B14:E14"/>
    <mergeCell ref="J1:M1"/>
    <mergeCell ref="J2:M2"/>
    <mergeCell ref="J3:M3"/>
    <mergeCell ref="J5:M5"/>
    <mergeCell ref="A10:L10"/>
    <mergeCell ref="J11:L11"/>
    <mergeCell ref="A12:A13"/>
    <mergeCell ref="B12:E13"/>
    <mergeCell ref="F12:F13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0.00390625" style="58" customWidth="1"/>
    <col min="2" max="2" width="26.625" style="58" customWidth="1"/>
    <col min="3" max="3" width="29.125" style="58" customWidth="1"/>
    <col min="4" max="16384" width="9.125" style="58" customWidth="1"/>
  </cols>
  <sheetData>
    <row r="1" spans="1:8" ht="15">
      <c r="A1" s="47"/>
      <c r="B1" s="47"/>
      <c r="C1" s="50" t="s">
        <v>145</v>
      </c>
      <c r="D1" s="395"/>
      <c r="E1" s="395"/>
      <c r="F1" s="396"/>
      <c r="G1" s="396"/>
      <c r="H1" s="396"/>
    </row>
    <row r="2" spans="1:8" ht="15">
      <c r="A2" s="47"/>
      <c r="B2" s="47"/>
      <c r="C2" s="50" t="s">
        <v>5</v>
      </c>
      <c r="D2" s="395"/>
      <c r="E2" s="395"/>
      <c r="F2" s="396"/>
      <c r="G2" s="396"/>
      <c r="H2" s="396"/>
    </row>
    <row r="3" spans="1:8" ht="15">
      <c r="A3" s="47"/>
      <c r="B3" s="47"/>
      <c r="C3" s="50" t="s">
        <v>312</v>
      </c>
      <c r="D3" s="395"/>
      <c r="E3" s="395"/>
      <c r="F3" s="396"/>
      <c r="G3" s="396"/>
      <c r="H3" s="396"/>
    </row>
    <row r="4" spans="1:8" ht="15">
      <c r="A4" s="47"/>
      <c r="B4" s="47"/>
      <c r="C4" s="50" t="s">
        <v>255</v>
      </c>
      <c r="D4" s="395"/>
      <c r="E4" s="395"/>
      <c r="F4" s="396"/>
      <c r="G4" s="396"/>
      <c r="H4" s="396"/>
    </row>
    <row r="5" spans="1:8" ht="15">
      <c r="A5" s="56"/>
      <c r="B5" s="56"/>
      <c r="C5" s="50"/>
      <c r="D5" s="67"/>
      <c r="E5" s="67"/>
      <c r="F5" s="49"/>
      <c r="G5" s="49"/>
      <c r="H5" s="49"/>
    </row>
    <row r="6" spans="1:8" ht="61.5" customHeight="1">
      <c r="A6" s="436" t="s">
        <v>278</v>
      </c>
      <c r="B6" s="436"/>
      <c r="C6" s="437"/>
      <c r="D6" s="67"/>
      <c r="E6" s="67"/>
      <c r="F6" s="49"/>
      <c r="G6" s="49"/>
      <c r="H6" s="49"/>
    </row>
    <row r="7" spans="1:8" ht="15">
      <c r="A7" s="56"/>
      <c r="B7" s="56"/>
      <c r="C7" s="63" t="s">
        <v>4</v>
      </c>
      <c r="D7" s="67"/>
      <c r="E7" s="67"/>
      <c r="F7" s="49"/>
      <c r="G7" s="49"/>
      <c r="H7" s="49"/>
    </row>
    <row r="8" spans="1:3" ht="15">
      <c r="A8" s="59" t="s">
        <v>118</v>
      </c>
      <c r="B8" s="59" t="s">
        <v>90</v>
      </c>
      <c r="C8" s="59" t="s">
        <v>8</v>
      </c>
    </row>
    <row r="9" spans="1:3" ht="15">
      <c r="A9" s="59">
        <v>1</v>
      </c>
      <c r="B9" s="59">
        <v>2</v>
      </c>
      <c r="C9" s="59">
        <v>3</v>
      </c>
    </row>
    <row r="10" spans="1:3" ht="165">
      <c r="A10" s="61" t="s">
        <v>146</v>
      </c>
      <c r="B10" s="211">
        <v>363.9</v>
      </c>
      <c r="C10" s="211">
        <v>363.9</v>
      </c>
    </row>
    <row r="11" spans="1:3" ht="90">
      <c r="A11" s="61" t="s">
        <v>147</v>
      </c>
      <c r="B11" s="211">
        <v>193</v>
      </c>
      <c r="C11" s="211">
        <v>193</v>
      </c>
    </row>
    <row r="12" spans="1:3" ht="94.5" customHeight="1">
      <c r="A12" s="61" t="s">
        <v>279</v>
      </c>
      <c r="B12" s="211">
        <v>128.7</v>
      </c>
      <c r="C12" s="211">
        <v>128.7</v>
      </c>
    </row>
    <row r="13" spans="1:3" ht="56.25" customHeight="1">
      <c r="A13" s="61" t="s">
        <v>280</v>
      </c>
      <c r="B13" s="211">
        <v>59.4</v>
      </c>
      <c r="C13" s="211">
        <v>59.4</v>
      </c>
    </row>
    <row r="14" spans="1:3" ht="15">
      <c r="A14" s="59" t="s">
        <v>116</v>
      </c>
      <c r="B14" s="64">
        <f>SUM(B10:B13)</f>
        <v>744.9999999999999</v>
      </c>
      <c r="C14" s="64">
        <f>SUM(C10:C13)</f>
        <v>744.9999999999999</v>
      </c>
    </row>
  </sheetData>
  <sheetProtection/>
  <mergeCells count="5">
    <mergeCell ref="D1:H1"/>
    <mergeCell ref="D2:H2"/>
    <mergeCell ref="D3:H3"/>
    <mergeCell ref="D4:H4"/>
    <mergeCell ref="A6:C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0.00390625" style="58" customWidth="1"/>
    <col min="2" max="2" width="26.625" style="58" customWidth="1"/>
    <col min="3" max="3" width="29.125" style="58" customWidth="1"/>
    <col min="4" max="16384" width="9.125" style="58" customWidth="1"/>
  </cols>
  <sheetData>
    <row r="1" spans="1:8" ht="15">
      <c r="A1" s="47"/>
      <c r="B1" s="47"/>
      <c r="C1" s="50" t="s">
        <v>145</v>
      </c>
      <c r="D1" s="395"/>
      <c r="E1" s="395"/>
      <c r="F1" s="396"/>
      <c r="G1" s="396"/>
      <c r="H1" s="396"/>
    </row>
    <row r="2" spans="1:8" ht="15">
      <c r="A2" s="47"/>
      <c r="B2" s="47"/>
      <c r="C2" s="50" t="s">
        <v>5</v>
      </c>
      <c r="D2" s="395"/>
      <c r="E2" s="395"/>
      <c r="F2" s="396"/>
      <c r="G2" s="396"/>
      <c r="H2" s="396"/>
    </row>
    <row r="3" spans="1:8" ht="15">
      <c r="A3" s="47"/>
      <c r="B3" s="47"/>
      <c r="C3" s="50" t="s">
        <v>312</v>
      </c>
      <c r="D3" s="395"/>
      <c r="E3" s="395"/>
      <c r="F3" s="396"/>
      <c r="G3" s="396"/>
      <c r="H3" s="396"/>
    </row>
    <row r="4" spans="1:8" ht="15">
      <c r="A4" s="47"/>
      <c r="B4" s="47"/>
      <c r="C4" s="50" t="s">
        <v>129</v>
      </c>
      <c r="D4" s="395"/>
      <c r="E4" s="395"/>
      <c r="F4" s="396"/>
      <c r="G4" s="396"/>
      <c r="H4" s="396"/>
    </row>
    <row r="5" spans="1:8" ht="15">
      <c r="A5" s="56"/>
      <c r="B5" s="56"/>
      <c r="C5" s="50"/>
      <c r="D5" s="62"/>
      <c r="E5" s="62"/>
      <c r="F5" s="49"/>
      <c r="G5" s="49"/>
      <c r="H5" s="49"/>
    </row>
    <row r="6" spans="1:8" ht="61.5" customHeight="1">
      <c r="A6" s="436" t="s">
        <v>277</v>
      </c>
      <c r="B6" s="436"/>
      <c r="C6" s="437"/>
      <c r="D6" s="62"/>
      <c r="E6" s="62"/>
      <c r="F6" s="49"/>
      <c r="G6" s="49"/>
      <c r="H6" s="49"/>
    </row>
    <row r="7" spans="1:8" ht="15">
      <c r="A7" s="56"/>
      <c r="B7" s="56"/>
      <c r="C7" s="63" t="s">
        <v>4</v>
      </c>
      <c r="D7" s="62"/>
      <c r="E7" s="62"/>
      <c r="F7" s="49"/>
      <c r="G7" s="49"/>
      <c r="H7" s="49"/>
    </row>
    <row r="8" spans="1:3" ht="15">
      <c r="A8" s="59" t="s">
        <v>118</v>
      </c>
      <c r="B8" s="59" t="s">
        <v>90</v>
      </c>
      <c r="C8" s="59" t="s">
        <v>8</v>
      </c>
    </row>
    <row r="9" spans="1:3" ht="15">
      <c r="A9" s="59">
        <v>1</v>
      </c>
      <c r="B9" s="59">
        <v>2</v>
      </c>
      <c r="C9" s="59">
        <v>3</v>
      </c>
    </row>
    <row r="10" spans="1:3" ht="60">
      <c r="A10" s="61" t="s">
        <v>117</v>
      </c>
      <c r="B10" s="60">
        <v>73.5</v>
      </c>
      <c r="C10" s="60">
        <f>B10</f>
        <v>73.5</v>
      </c>
    </row>
    <row r="11" spans="1:3" ht="60">
      <c r="A11" s="61" t="s">
        <v>140</v>
      </c>
      <c r="B11" s="60">
        <v>48.5</v>
      </c>
      <c r="C11" s="60">
        <f aca="true" t="shared" si="0" ref="C11:C17">B11</f>
        <v>48.5</v>
      </c>
    </row>
    <row r="12" spans="1:3" ht="45">
      <c r="A12" s="61" t="s">
        <v>106</v>
      </c>
      <c r="B12" s="60">
        <v>35.6</v>
      </c>
      <c r="C12" s="60">
        <f t="shared" si="0"/>
        <v>35.6</v>
      </c>
    </row>
    <row r="13" spans="1:3" ht="90">
      <c r="A13" s="61" t="s">
        <v>107</v>
      </c>
      <c r="B13" s="60">
        <v>98</v>
      </c>
      <c r="C13" s="60">
        <f t="shared" si="0"/>
        <v>98</v>
      </c>
    </row>
    <row r="14" spans="1:3" ht="64.5" customHeight="1">
      <c r="A14" s="61" t="s">
        <v>198</v>
      </c>
      <c r="B14" s="60">
        <v>1</v>
      </c>
      <c r="C14" s="60">
        <f t="shared" si="0"/>
        <v>1</v>
      </c>
    </row>
    <row r="15" spans="1:3" ht="75">
      <c r="A15" s="61" t="s">
        <v>101</v>
      </c>
      <c r="B15" s="60">
        <v>4.4</v>
      </c>
      <c r="C15" s="60">
        <f t="shared" si="0"/>
        <v>4.4</v>
      </c>
    </row>
    <row r="16" spans="1:3" ht="94.5">
      <c r="A16" s="82" t="s">
        <v>108</v>
      </c>
      <c r="B16" s="60">
        <v>52.7</v>
      </c>
      <c r="C16" s="60">
        <f t="shared" si="0"/>
        <v>52.7</v>
      </c>
    </row>
    <row r="17" spans="1:3" s="210" customFormat="1" ht="99.75" customHeight="1" hidden="1">
      <c r="A17" s="208" t="s">
        <v>199</v>
      </c>
      <c r="B17" s="209"/>
      <c r="C17" s="209">
        <f t="shared" si="0"/>
        <v>0</v>
      </c>
    </row>
    <row r="18" spans="1:3" ht="15">
      <c r="A18" s="59" t="s">
        <v>116</v>
      </c>
      <c r="B18" s="64">
        <f>SUM(B10:B17)</f>
        <v>313.7</v>
      </c>
      <c r="C18" s="64">
        <f>SUM(C10:C17)</f>
        <v>313.7</v>
      </c>
    </row>
  </sheetData>
  <sheetProtection/>
  <mergeCells count="5">
    <mergeCell ref="A6:C6"/>
    <mergeCell ref="D1:H1"/>
    <mergeCell ref="D2:H2"/>
    <mergeCell ref="D3:H3"/>
    <mergeCell ref="D4:H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Енинское</cp:lastModifiedBy>
  <cp:lastPrinted>2020-02-28T07:39:47Z</cp:lastPrinted>
  <dcterms:created xsi:type="dcterms:W3CDTF">2016-01-29T09:34:58Z</dcterms:created>
  <dcterms:modified xsi:type="dcterms:W3CDTF">2020-05-06T07:33:28Z</dcterms:modified>
  <cp:category/>
  <cp:version/>
  <cp:contentType/>
  <cp:contentStatus/>
</cp:coreProperties>
</file>