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1">'Расходы'!$10:$10</definedName>
    <definedName name="_xlnm.Print_Area" localSheetId="0">'Доходы'!$A$1:$F$45</definedName>
    <definedName name="_xlnm.Print_Area" localSheetId="2">'Источники'!$A$1:$D$21</definedName>
    <definedName name="_xlnm.Print_Area" localSheetId="1">'Расходы'!$A$1:$M$38</definedName>
  </definedNames>
  <calcPr fullCalcOnLoad="1"/>
</workbook>
</file>

<file path=xl/sharedStrings.xml><?xml version="1.0" encoding="utf-8"?>
<sst xmlns="http://schemas.openxmlformats.org/spreadsheetml/2006/main" count="174" uniqueCount="160">
  <si>
    <t>Код дохода по КД</t>
  </si>
  <si>
    <t>Наименование</t>
  </si>
  <si>
    <t>Утверждено по бюджету</t>
  </si>
  <si>
    <t>ДОХОДЫ 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</si>
  <si>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</si>
  <si>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</si>
  <si>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</si>
  <si>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</si>
  <si>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</si>
  <si>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</si>
  <si>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 К РФ</t>
  </si>
  <si>
    <t>1 06 00000 00 0000 000</t>
  </si>
  <si>
    <t>НАЛОГИ НА ДОХОДЫ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</si>
  <si>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</si>
  <si>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</si>
  <si>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</si>
  <si>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</si>
  <si>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</si>
  <si>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</si>
  <si>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</si>
  <si>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</si>
  <si>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1 08 00000 00 0000 000</t>
  </si>
  <si>
    <t>ГОСУДАРСТВЕННАЯ ПОШЛИНА</t>
  </si>
  <si>
    <t>1 08 04020 01 0000 110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</si>
  <si>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</si>
  <si>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</si>
  <si>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</si>
  <si>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</si>
  <si>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</si>
  <si>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</si>
  <si>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Наименование дохода</t>
  </si>
  <si>
    <t xml:space="preserve">Утвержено </t>
  </si>
  <si>
    <t>постановлением администрации</t>
  </si>
  <si>
    <t>поселения</t>
  </si>
  <si>
    <t>ВСЕГО РАСХОДОВ</t>
  </si>
  <si>
    <t>Физическая культура</t>
  </si>
  <si>
    <t>ФИЗИЧЕСКАЯ КУЛЬТУРА И СПОРТ</t>
  </si>
  <si>
    <t>Пенсионное обеспечение</t>
  </si>
  <si>
    <t>СОЦИАЛЬНАЯ ПОЛИТИКА</t>
  </si>
  <si>
    <t>0</t>
  </si>
  <si>
    <t>КУЛЬТУРА, КИНЕМАТОГРАФИЯ</t>
  </si>
  <si>
    <t>91</t>
  </si>
  <si>
    <t>Молодежная политика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</si>
  <si>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</si>
  <si>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</si>
  <si>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</si>
  <si>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</si>
  <si>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07</t>
  </si>
  <si>
    <t>Дорожное хозяйство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</si>
  <si>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</si>
  <si>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</si>
  <si>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</si>
  <si>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</si>
  <si>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</si>
  <si>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4</t>
  </si>
  <si>
    <t>Другие общегосударственные вопросы</t>
  </si>
  <si>
    <t>Резервные фонды</t>
  </si>
  <si>
    <t>Обеспечение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</si>
  <si>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</si>
  <si>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</si>
  <si>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</si>
  <si>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</si>
  <si>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</si>
  <si>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ГРБС</t>
  </si>
  <si>
    <t>Утверждено в бюджете</t>
  </si>
  <si>
    <t>ИСПОЛНЕНИЕ</t>
  </si>
  <si>
    <t xml:space="preserve">по источникам внутреннего финансирования дефицита бюджета </t>
  </si>
  <si>
    <t>(тыс. руб.)</t>
  </si>
  <si>
    <t>Наименование показателя</t>
  </si>
  <si>
    <t>Код источника финансирования по КИВФ, КИВнФ</t>
  </si>
  <si>
    <t>Утверждено на год</t>
  </si>
  <si>
    <t>ИСТОЧНИКИ ВНУТРЕННЕГО ФИНАНСИРОВАНИЯ ДЕФИЦИТА  БЮДЖЕТА</t>
  </si>
  <si>
    <t>01  00  00  00  00  0000  000</t>
  </si>
  <si>
    <t>Изменение остатков средств на счетах по учету  средств бюджета</t>
  </si>
  <si>
    <t>01  05  00  00  00  0000  000</t>
  </si>
  <si>
    <t>Увеличение остатков средств бюджетов</t>
  </si>
  <si>
    <t>01  05  00  00  00  0000  500</t>
  </si>
  <si>
    <t>Увеличение прочих остатков средств бюджетов</t>
  </si>
  <si>
    <t>01  05  02  00  00  0000  500</t>
  </si>
  <si>
    <t>Увеличение прочих остатков денежных средств  бюджетов</t>
  </si>
  <si>
    <t>01  05  02  01  00  0000  510</t>
  </si>
  <si>
    <t>Уменьшение остатков средств бюджетов</t>
  </si>
  <si>
    <t>01  05  00  00  00  0000  600</t>
  </si>
  <si>
    <t>Уменьшение прочих остатков средств бюджетов</t>
  </si>
  <si>
    <t>01  05  02  00  00  0000  600</t>
  </si>
  <si>
    <t>Уменьшение прочих остатков денежных средств  бюджетов</t>
  </si>
  <si>
    <t>01  05  02  01  00  0000  610</t>
  </si>
  <si>
    <t>Уменьшение прочих остатков денежных средств  бюджетов сельских поселений</t>
  </si>
  <si>
    <t>01  05  02  01  10  0000  610</t>
  </si>
  <si>
    <t>1 17 0000 00 0000 000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</si>
  <si>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</si>
  <si>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</si>
  <si>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</si>
  <si>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(приложение 3)</t>
  </si>
  <si>
    <t>Коммунальное хозяйство</t>
  </si>
  <si>
    <t>БЕЗВОЗМЕЗДНЫЕ ПОСТУПЛЕНИЯ ОТ ДРУГИХ БЮДЖЕТОВ БЮДЖЕТНОЙ СИСТЕМЫ РОССИЙСКОЙ ФЕДЕРАЦИИ</t>
  </si>
  <si>
    <t>00</t>
  </si>
  <si>
    <t>20080</t>
  </si>
  <si>
    <t>20300</t>
  </si>
  <si>
    <t xml:space="preserve">Код расхода </t>
  </si>
  <si>
    <t>(приложение 2)</t>
  </si>
  <si>
    <t xml:space="preserve">Исполнение по доходам  бюджета сельского поселения Артюшинское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</si>
  <si>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</si>
  <si>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</si>
  <si>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Исполнение по расходам бюджета сельского поселения  Артюшинское</t>
  </si>
  <si>
    <t>(тыс. рублей)</t>
  </si>
  <si>
    <t>Администрация сельского поселения Артюшинское</t>
  </si>
  <si>
    <t>1 05 00000 00 0000 000</t>
  </si>
  <si>
    <t>НАЛОГИ НА СОВОКУПНЫЙ ДОХОД</t>
  </si>
  <si>
    <t>1 05 03010 01 3000 110</t>
  </si>
  <si>
    <t>Единый сельскохозяйственный налог</t>
  </si>
  <si>
    <t>1 11  05075 10 0000 120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</si>
  <si>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</si>
  <si>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</si>
  <si>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</si>
  <si>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</si>
  <si>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субсидии бюджетам сельских поселений</t>
  </si>
  <si>
    <t>2 02 15002 10 0000 150</t>
  </si>
  <si>
    <t>2 02 29999 10 0000 150</t>
  </si>
  <si>
    <t>2 02 35118 10 0000 150</t>
  </si>
  <si>
    <t>2 02 40014 10 0000 150</t>
  </si>
  <si>
    <t>2 07 05020 10 0000  150</t>
  </si>
  <si>
    <t>Другие вопросы в области культуры, кинемотографии</t>
  </si>
  <si>
    <t>В % к аналогичному периоду прошлого года</t>
  </si>
  <si>
    <t xml:space="preserve">                                                                                                             Утвержено </t>
  </si>
  <si>
    <t xml:space="preserve">                                                                                                             постановлением администрации</t>
  </si>
  <si>
    <t xml:space="preserve">                                                                                                             поселения</t>
  </si>
  <si>
    <t xml:space="preserve">                                                                                                             (приложение 1)</t>
  </si>
  <si>
    <t xml:space="preserve">                                     администрации поселения</t>
  </si>
  <si>
    <t xml:space="preserve">                                     постановлением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</si>
  <si>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Утверждено</t>
  </si>
  <si>
    <t>1 11  09045 10 0000 120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</si>
  <si>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</si>
  <si>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‾</t>
  </si>
  <si>
    <t>Фактически исполнено за 9 месяцев 2020 года</t>
  </si>
  <si>
    <t>Фактически исполнено за 9 месяцев 2019</t>
  </si>
  <si>
    <t>за 9 месяцев  2020  года</t>
  </si>
  <si>
    <t>Фактически исполнено за   9 месяцев 2020 года</t>
  </si>
  <si>
    <t>1 01 02000 01 0000 110</t>
  </si>
  <si>
    <t>1 14 00000 00 0000 000</t>
  </si>
  <si>
    <t>ДОХОДЫ ОТ ПРОДАЖИ МАТЕРИАЛЬНЫХ И НЕМАТЕРИАЛЬНЫХ АКТИВОВ</t>
  </si>
  <si>
    <t>1 14 02053 10 0000 410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</si>
  <si>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
</t>
  </si>
  <si>
    <t>ШТРАФЫ, САНКЦИИ, ВОЗМЕЩЕНИЕ УЩЕРБА</t>
  </si>
  <si>
    <t>1 16 00000 00 0000 000</t>
  </si>
  <si>
    <t>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</si>
  <si>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</si>
  <si>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</si>
  <si>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</si>
  <si>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
</t>
  </si>
  <si>
    <t>2 02 36900 10 0000 150</t>
  </si>
  <si>
    <t>Единая субвенция бюджетам сельских поселений из бюджета субъекта Российской Федерации</t>
  </si>
  <si>
    <t>в 2,8 раза</t>
  </si>
  <si>
    <t>в 5,0 раз</t>
  </si>
  <si>
    <t>в 2,1 раза</t>
  </si>
  <si>
    <t>Обеспечение проведения выборов и референдумов</t>
  </si>
  <si>
    <t>сельского поселения Артюшинское за 9 месяцев 2020  года</t>
  </si>
  <si>
    <t xml:space="preserve">                                                                                                             от  16.10.2020 №  81</t>
  </si>
  <si>
    <t xml:space="preserve">                     от  16.10.2020  №  81</t>
  </si>
  <si>
    <t>от  16.10.2020 №  81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</si>
</sst>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00"/>
    <numFmt numFmtId="187" formatCode="00"/>
    <numFmt numFmtId="188" formatCode="&quot;&quot;###,##0.00"/>
  </numFmts>
  <fonts count="73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0"/>
      <name val="Calibri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Arial Cyr"/>
      <family val="2"/>
    </font>
    <font>
      <b/>
      <sz val="11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Arial Cyr"/>
      <family val="2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12"/>
      <color theme="1"/>
      <name val="Arial Cyr"/>
      <family val="2"/>
    </font>
    <font>
      <b/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0" fontId="9" fillId="0" borderId="3" applyNumberFormat="0">
      <alignment horizontal="right" vertical="top"/>
      <protection/>
    </xf>
    <xf numFmtId="0" fontId="9" fillId="0" borderId="3" applyNumberFormat="0">
      <alignment horizontal="right" vertical="top"/>
      <protection/>
    </xf>
    <xf numFmtId="0" fontId="9" fillId="28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9" fillId="29" borderId="3">
      <alignment horizontal="left" vertical="top"/>
      <protection/>
    </xf>
    <xf numFmtId="49" fontId="10" fillId="0" borderId="3">
      <alignment horizontal="left" vertical="top"/>
      <protection/>
    </xf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9" fillId="30" borderId="3">
      <alignment horizontal="left" vertical="top" wrapText="1"/>
      <protection/>
    </xf>
    <xf numFmtId="0" fontId="10" fillId="0" borderId="3">
      <alignment horizontal="left" vertical="top" wrapText="1"/>
      <protection/>
    </xf>
    <xf numFmtId="0" fontId="9" fillId="31" borderId="3">
      <alignment horizontal="left" vertical="top" wrapText="1"/>
      <protection/>
    </xf>
    <xf numFmtId="0" fontId="9" fillId="32" borderId="3">
      <alignment horizontal="left" vertical="top" wrapText="1"/>
      <protection/>
    </xf>
    <xf numFmtId="0" fontId="9" fillId="33" borderId="3">
      <alignment horizontal="left" vertical="top" wrapText="1"/>
      <protection/>
    </xf>
    <xf numFmtId="0" fontId="9" fillId="34" borderId="3">
      <alignment horizontal="left" vertical="top" wrapText="1"/>
      <protection/>
    </xf>
    <xf numFmtId="0" fontId="9" fillId="0" borderId="3">
      <alignment horizontal="left" vertical="top" wrapText="1"/>
      <protection/>
    </xf>
    <xf numFmtId="0" fontId="11" fillId="0" borderId="0">
      <alignment horizontal="left" vertical="top"/>
      <protection/>
    </xf>
    <xf numFmtId="0" fontId="52" fillId="0" borderId="7" applyNumberFormat="0" applyFill="0" applyAlignment="0" applyProtection="0"/>
    <xf numFmtId="0" fontId="53" fillId="35" borderId="8" applyNumberFormat="0" applyAlignment="0" applyProtection="0"/>
    <xf numFmtId="0" fontId="54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30" borderId="9" applyNumberFormat="0">
      <alignment horizontal="right" vertical="top"/>
      <protection/>
    </xf>
    <xf numFmtId="0" fontId="9" fillId="31" borderId="9" applyNumberFormat="0">
      <alignment horizontal="right" vertical="top"/>
      <protection/>
    </xf>
    <xf numFmtId="0" fontId="9" fillId="0" borderId="3" applyNumberFormat="0">
      <alignment horizontal="right" vertical="top"/>
      <protection/>
    </xf>
    <xf numFmtId="0" fontId="9" fillId="0" borderId="3" applyNumberFormat="0">
      <alignment horizontal="right" vertical="top"/>
      <protection/>
    </xf>
    <xf numFmtId="0" fontId="9" fillId="32" borderId="9" applyNumberFormat="0">
      <alignment horizontal="right" vertical="top"/>
      <protection/>
    </xf>
    <xf numFmtId="0" fontId="9" fillId="0" borderId="3" applyNumberFormat="0">
      <alignment horizontal="right" vertical="top"/>
      <protection/>
    </xf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12" fillId="39" borderId="3">
      <alignment horizontal="left" vertical="top" wrapText="1"/>
      <protection/>
    </xf>
    <xf numFmtId="49" fontId="9" fillId="0" borderId="3">
      <alignment horizontal="left" vertical="top" wrapText="1"/>
      <protection/>
    </xf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40" borderId="0" applyNumberFormat="0" applyBorder="0" applyAlignment="0" applyProtection="0"/>
    <xf numFmtId="0" fontId="9" fillId="34" borderId="3">
      <alignment horizontal="left" vertical="top" wrapText="1"/>
      <protection/>
    </xf>
    <xf numFmtId="0" fontId="9" fillId="0" borderId="3">
      <alignment horizontal="left" vertical="top" wrapText="1"/>
      <protection/>
    </xf>
  </cellStyleXfs>
  <cellXfs count="177">
    <xf numFmtId="0" fontId="0" fillId="0" borderId="0" xfId="0" applyAlignment="1">
      <alignment/>
    </xf>
    <xf numFmtId="0" fontId="0" fillId="0" borderId="0" xfId="0" applyAlignment="1">
      <alignment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vertical="center" wrapText="1"/>
    </xf>
    <xf numFmtId="0" fontId="52" fillId="0" borderId="0" xfId="0" applyFont="1" applyAlignment="1">
      <alignment/>
    </xf>
    <xf numFmtId="0" fontId="6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5" fillId="0" borderId="12" xfId="0" applyFont="1" applyBorder="1" applyAlignment="1">
      <alignment horizontal="center" vertical="top" wrapText="1"/>
    </xf>
    <xf numFmtId="0" fontId="63" fillId="41" borderId="12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wrapText="1"/>
    </xf>
    <xf numFmtId="0" fontId="0" fillId="0" borderId="0" xfId="0" applyBorder="1" applyAlignment="1">
      <alignment/>
    </xf>
    <xf numFmtId="0" fontId="67" fillId="0" borderId="0" xfId="0" applyFont="1" applyAlignment="1">
      <alignment horizontal="right"/>
    </xf>
    <xf numFmtId="0" fontId="68" fillId="0" borderId="12" xfId="0" applyFont="1" applyBorder="1" applyAlignment="1">
      <alignment horizontal="center" vertical="center" wrapText="1"/>
    </xf>
    <xf numFmtId="0" fontId="65" fillId="41" borderId="12" xfId="0" applyFont="1" applyFill="1" applyBorder="1" applyAlignment="1">
      <alignment horizontal="center" vertical="center" wrapText="1"/>
    </xf>
    <xf numFmtId="0" fontId="69" fillId="41" borderId="0" xfId="0" applyFont="1" applyFill="1" applyAlignment="1">
      <alignment/>
    </xf>
    <xf numFmtId="0" fontId="62" fillId="41" borderId="0" xfId="0" applyFont="1" applyFill="1" applyAlignment="1">
      <alignment/>
    </xf>
    <xf numFmtId="0" fontId="64" fillId="41" borderId="12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left" vertical="center" wrapText="1"/>
    </xf>
    <xf numFmtId="0" fontId="65" fillId="41" borderId="12" xfId="0" applyFont="1" applyFill="1" applyBorder="1" applyAlignment="1">
      <alignment horizontal="left" vertical="center" wrapText="1"/>
    </xf>
    <xf numFmtId="0" fontId="63" fillId="41" borderId="12" xfId="0" applyFont="1" applyFill="1" applyBorder="1" applyAlignment="1">
      <alignment horizontal="left" vertical="center" wrapText="1"/>
    </xf>
    <xf numFmtId="0" fontId="64" fillId="41" borderId="12" xfId="0" applyFont="1" applyFill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top" wrapText="1"/>
    </xf>
    <xf numFmtId="185" fontId="8" fillId="41" borderId="0" xfId="66" applyNumberFormat="1" applyFont="1" applyFill="1" applyBorder="1" applyAlignment="1" applyProtection="1">
      <alignment horizontal="right"/>
      <protection hidden="1"/>
    </xf>
    <xf numFmtId="0" fontId="63" fillId="0" borderId="0" xfId="0" applyFont="1" applyAlignment="1">
      <alignment horizontal="right"/>
    </xf>
    <xf numFmtId="185" fontId="63" fillId="0" borderId="12" xfId="0" applyNumberFormat="1" applyFont="1" applyBorder="1" applyAlignment="1">
      <alignment horizontal="center" vertical="center" wrapText="1"/>
    </xf>
    <xf numFmtId="185" fontId="63" fillId="41" borderId="12" xfId="0" applyNumberFormat="1" applyFont="1" applyFill="1" applyBorder="1" applyAlignment="1">
      <alignment horizontal="center" vertical="center" wrapText="1"/>
    </xf>
    <xf numFmtId="185" fontId="16" fillId="0" borderId="13" xfId="0" applyNumberFormat="1" applyFont="1" applyBorder="1" applyAlignment="1">
      <alignment horizontal="center" vertical="center" wrapText="1"/>
    </xf>
    <xf numFmtId="185" fontId="65" fillId="41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0" xfId="66" applyFont="1" applyAlignment="1">
      <alignment/>
      <protection/>
    </xf>
    <xf numFmtId="0" fontId="2" fillId="0" borderId="0" xfId="66" applyFont="1">
      <alignment/>
      <protection/>
    </xf>
    <xf numFmtId="0" fontId="2" fillId="0" borderId="0" xfId="66">
      <alignment/>
      <protection/>
    </xf>
    <xf numFmtId="0" fontId="8" fillId="0" borderId="0" xfId="66" applyFont="1">
      <alignment/>
      <protection/>
    </xf>
    <xf numFmtId="0" fontId="15" fillId="0" borderId="0" xfId="66" applyFont="1" applyFill="1" applyProtection="1">
      <alignment/>
      <protection hidden="1"/>
    </xf>
    <xf numFmtId="49" fontId="15" fillId="0" borderId="0" xfId="66" applyNumberFormat="1" applyFont="1" applyFill="1" applyProtection="1">
      <alignment/>
      <protection hidden="1"/>
    </xf>
    <xf numFmtId="49" fontId="15" fillId="0" borderId="0" xfId="66" applyNumberFormat="1" applyFont="1" applyFill="1" applyBorder="1" applyProtection="1">
      <alignment/>
      <protection hidden="1"/>
    </xf>
    <xf numFmtId="0" fontId="15" fillId="0" borderId="0" xfId="66" applyFont="1" applyFill="1" applyBorder="1" applyProtection="1">
      <alignment/>
      <protection hidden="1"/>
    </xf>
    <xf numFmtId="0" fontId="6" fillId="0" borderId="0" xfId="66" applyFont="1">
      <alignment/>
      <protection/>
    </xf>
    <xf numFmtId="0" fontId="4" fillId="0" borderId="0" xfId="66" applyFont="1">
      <alignment/>
      <protection/>
    </xf>
    <xf numFmtId="0" fontId="6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66" applyFont="1">
      <alignment/>
      <protection/>
    </xf>
    <xf numFmtId="0" fontId="2" fillId="0" borderId="0" xfId="66" applyFill="1">
      <alignment/>
      <protection/>
    </xf>
    <xf numFmtId="0" fontId="7" fillId="0" borderId="0" xfId="66" applyFont="1">
      <alignment/>
      <protection/>
    </xf>
    <xf numFmtId="0" fontId="3" fillId="0" borderId="0" xfId="66" applyFont="1">
      <alignment/>
      <protection/>
    </xf>
    <xf numFmtId="0" fontId="2" fillId="41" borderId="0" xfId="66" applyFont="1" applyFill="1">
      <alignment/>
      <protection/>
    </xf>
    <xf numFmtId="49" fontId="2" fillId="41" borderId="0" xfId="66" applyNumberFormat="1" applyFont="1" applyFill="1">
      <alignment/>
      <protection/>
    </xf>
    <xf numFmtId="0" fontId="2" fillId="41" borderId="0" xfId="66" applyFont="1" applyFill="1" applyBorder="1">
      <alignment/>
      <protection/>
    </xf>
    <xf numFmtId="0" fontId="2" fillId="41" borderId="0" xfId="66" applyFont="1" applyFill="1" applyBorder="1" applyAlignment="1">
      <alignment horizontal="right"/>
      <protection/>
    </xf>
    <xf numFmtId="49" fontId="2" fillId="0" borderId="0" xfId="66" applyNumberFormat="1" applyFont="1">
      <alignment/>
      <protection/>
    </xf>
    <xf numFmtId="0" fontId="2" fillId="0" borderId="0" xfId="66" applyFont="1" applyBorder="1">
      <alignment/>
      <protection/>
    </xf>
    <xf numFmtId="0" fontId="2" fillId="0" borderId="0" xfId="66" applyFont="1" applyFill="1" applyBorder="1">
      <alignment/>
      <protection/>
    </xf>
    <xf numFmtId="185" fontId="17" fillId="41" borderId="0" xfId="66" applyNumberFormat="1" applyFont="1" applyFill="1" applyBorder="1">
      <alignment/>
      <protection/>
    </xf>
    <xf numFmtId="185" fontId="2" fillId="41" borderId="0" xfId="66" applyNumberFormat="1" applyFont="1" applyFill="1" applyBorder="1">
      <alignment/>
      <protection/>
    </xf>
    <xf numFmtId="0" fontId="2" fillId="41" borderId="0" xfId="66" applyFill="1">
      <alignment/>
      <protection/>
    </xf>
    <xf numFmtId="0" fontId="13" fillId="41" borderId="12" xfId="66" applyNumberFormat="1" applyFont="1" applyFill="1" applyBorder="1" applyAlignment="1" applyProtection="1">
      <alignment horizontal="center" vertical="center" wrapText="1"/>
      <protection hidden="1"/>
    </xf>
    <xf numFmtId="0" fontId="13" fillId="41" borderId="12" xfId="66" applyFont="1" applyFill="1" applyBorder="1" applyAlignment="1">
      <alignment horizontal="center" vertical="center"/>
      <protection/>
    </xf>
    <xf numFmtId="0" fontId="13" fillId="41" borderId="12" xfId="66" applyNumberFormat="1" applyFont="1" applyFill="1" applyBorder="1" applyAlignment="1" applyProtection="1">
      <alignment horizontal="center" wrapText="1"/>
      <protection hidden="1"/>
    </xf>
    <xf numFmtId="0" fontId="13" fillId="41" borderId="12" xfId="66" applyFont="1" applyFill="1" applyBorder="1" applyAlignment="1">
      <alignment horizontal="center"/>
      <protection/>
    </xf>
    <xf numFmtId="0" fontId="13" fillId="41" borderId="0" xfId="66" applyFont="1" applyFill="1" applyAlignment="1">
      <alignment horizontal="right"/>
      <protection/>
    </xf>
    <xf numFmtId="0" fontId="14" fillId="41" borderId="12" xfId="66" applyFont="1" applyFill="1" applyBorder="1" applyAlignment="1">
      <alignment horizontal="center"/>
      <protection/>
    </xf>
    <xf numFmtId="0" fontId="14" fillId="41" borderId="12" xfId="66" applyFont="1" applyFill="1" applyBorder="1" applyAlignment="1">
      <alignment horizontal="center" vertical="center"/>
      <protection/>
    </xf>
    <xf numFmtId="49" fontId="14" fillId="41" borderId="12" xfId="66" applyNumberFormat="1" applyFont="1" applyFill="1" applyBorder="1" applyAlignment="1">
      <alignment horizontal="center" vertical="center"/>
      <protection/>
    </xf>
    <xf numFmtId="0" fontId="14" fillId="41" borderId="12" xfId="66" applyFont="1" applyFill="1" applyBorder="1" applyAlignment="1">
      <alignment vertical="top" wrapText="1"/>
      <protection/>
    </xf>
    <xf numFmtId="187" fontId="14" fillId="41" borderId="12" xfId="66" applyNumberFormat="1" applyFont="1" applyFill="1" applyBorder="1" applyAlignment="1" applyProtection="1">
      <alignment horizontal="center" vertical="center"/>
      <protection hidden="1"/>
    </xf>
    <xf numFmtId="49" fontId="14" fillId="41" borderId="12" xfId="66" applyNumberFormat="1" applyFont="1" applyFill="1" applyBorder="1" applyAlignment="1" applyProtection="1">
      <alignment horizontal="center" vertical="center"/>
      <protection hidden="1"/>
    </xf>
    <xf numFmtId="186" fontId="14" fillId="41" borderId="12" xfId="66" applyNumberFormat="1" applyFont="1" applyFill="1" applyBorder="1" applyAlignment="1" applyProtection="1">
      <alignment horizontal="center" vertical="center"/>
      <protection hidden="1"/>
    </xf>
    <xf numFmtId="185" fontId="14" fillId="41" borderId="12" xfId="66" applyNumberFormat="1" applyFont="1" applyFill="1" applyBorder="1" applyAlignment="1" applyProtection="1">
      <alignment horizontal="center" vertical="center"/>
      <protection hidden="1"/>
    </xf>
    <xf numFmtId="0" fontId="13" fillId="41" borderId="12" xfId="66" applyFont="1" applyFill="1" applyBorder="1" applyAlignment="1">
      <alignment horizontal="left" vertical="top" wrapText="1"/>
      <protection/>
    </xf>
    <xf numFmtId="187" fontId="13" fillId="41" borderId="12" xfId="66" applyNumberFormat="1" applyFont="1" applyFill="1" applyBorder="1" applyAlignment="1" applyProtection="1">
      <alignment horizontal="center" vertical="center"/>
      <protection hidden="1"/>
    </xf>
    <xf numFmtId="49" fontId="13" fillId="41" borderId="12" xfId="66" applyNumberFormat="1" applyFont="1" applyFill="1" applyBorder="1" applyAlignment="1" applyProtection="1">
      <alignment horizontal="center" vertical="center"/>
      <protection hidden="1"/>
    </xf>
    <xf numFmtId="186" fontId="13" fillId="41" borderId="12" xfId="66" applyNumberFormat="1" applyFont="1" applyFill="1" applyBorder="1" applyAlignment="1" applyProtection="1">
      <alignment horizontal="center" vertical="center"/>
      <protection hidden="1"/>
    </xf>
    <xf numFmtId="185" fontId="13" fillId="41" borderId="12" xfId="66" applyNumberFormat="1" applyFont="1" applyFill="1" applyBorder="1" applyAlignment="1" applyProtection="1">
      <alignment horizontal="center" vertical="center"/>
      <protection hidden="1"/>
    </xf>
    <xf numFmtId="185" fontId="13" fillId="41" borderId="12" xfId="66" applyNumberFormat="1" applyFont="1" applyFill="1" applyBorder="1" applyAlignment="1">
      <alignment horizontal="center" vertical="center"/>
      <protection/>
    </xf>
    <xf numFmtId="0" fontId="13" fillId="41" borderId="12" xfId="66" applyFont="1" applyFill="1" applyBorder="1" applyAlignment="1">
      <alignment horizontal="left" wrapText="1"/>
      <protection/>
    </xf>
    <xf numFmtId="0" fontId="13" fillId="41" borderId="14" xfId="66" applyFont="1" applyFill="1" applyBorder="1" applyAlignment="1">
      <alignment horizontal="center" vertical="center"/>
      <protection/>
    </xf>
    <xf numFmtId="187" fontId="13" fillId="41" borderId="14" xfId="66" applyNumberFormat="1" applyFont="1" applyFill="1" applyBorder="1" applyAlignment="1" applyProtection="1">
      <alignment horizontal="center" vertical="center"/>
      <protection hidden="1"/>
    </xf>
    <xf numFmtId="0" fontId="13" fillId="41" borderId="12" xfId="66" applyFont="1" applyFill="1" applyBorder="1" applyAlignment="1">
      <alignment horizontal="justify" vertical="center" wrapText="1"/>
      <protection/>
    </xf>
    <xf numFmtId="0" fontId="14" fillId="41" borderId="12" xfId="66" applyFont="1" applyFill="1" applyBorder="1" applyAlignment="1">
      <alignment horizontal="left" vertical="top" wrapText="1"/>
      <protection/>
    </xf>
    <xf numFmtId="0" fontId="13" fillId="0" borderId="12" xfId="66" applyFont="1" applyBorder="1" applyAlignment="1">
      <alignment horizontal="center" vertical="center"/>
      <protection/>
    </xf>
    <xf numFmtId="0" fontId="14" fillId="0" borderId="12" xfId="66" applyFont="1" applyBorder="1" applyAlignment="1">
      <alignment horizontal="center" vertical="center"/>
      <protection/>
    </xf>
    <xf numFmtId="185" fontId="13" fillId="0" borderId="12" xfId="66" applyNumberFormat="1" applyFont="1" applyBorder="1" applyAlignment="1">
      <alignment horizontal="center" vertical="center"/>
      <protection/>
    </xf>
    <xf numFmtId="2" fontId="14" fillId="0" borderId="12" xfId="66" applyNumberFormat="1" applyFont="1" applyBorder="1" applyAlignment="1">
      <alignment horizontal="center" vertical="center" wrapText="1"/>
      <protection/>
    </xf>
    <xf numFmtId="49" fontId="13" fillId="41" borderId="12" xfId="66" applyNumberFormat="1" applyFont="1" applyFill="1" applyBorder="1" applyAlignment="1" applyProtection="1">
      <alignment horizontal="center" wrapText="1"/>
      <protection hidden="1"/>
    </xf>
    <xf numFmtId="0" fontId="13" fillId="41" borderId="12" xfId="71" applyFont="1" applyFill="1" applyBorder="1" applyAlignment="1">
      <alignment horizontal="center" vertical="center"/>
      <protection/>
    </xf>
    <xf numFmtId="0" fontId="13" fillId="41" borderId="12" xfId="70" applyFont="1" applyFill="1" applyBorder="1" applyAlignment="1" applyProtection="1">
      <alignment horizontal="center" vertical="center"/>
      <protection hidden="1"/>
    </xf>
    <xf numFmtId="0" fontId="13" fillId="41" borderId="12" xfId="67" applyFont="1" applyFill="1" applyBorder="1" applyAlignment="1">
      <alignment horizontal="left" vertical="top" wrapText="1"/>
      <protection/>
    </xf>
    <xf numFmtId="0" fontId="13" fillId="41" borderId="12" xfId="0" applyNumberFormat="1" applyFont="1" applyFill="1" applyBorder="1" applyAlignment="1">
      <alignment vertical="top" wrapText="1"/>
    </xf>
    <xf numFmtId="184" fontId="63" fillId="0" borderId="12" xfId="0" applyNumberFormat="1" applyFont="1" applyBorder="1" applyAlignment="1">
      <alignment horizontal="center" vertical="center"/>
    </xf>
    <xf numFmtId="0" fontId="13" fillId="41" borderId="12" xfId="71" applyFont="1" applyFill="1" applyBorder="1" applyAlignment="1">
      <alignment horizontal="left" vertical="center" wrapText="1"/>
      <protection/>
    </xf>
    <xf numFmtId="185" fontId="14" fillId="0" borderId="12" xfId="66" applyNumberFormat="1" applyFont="1" applyBorder="1" applyAlignment="1">
      <alignment horizontal="center" vertical="center"/>
      <protection/>
    </xf>
    <xf numFmtId="0" fontId="14" fillId="41" borderId="12" xfId="66" applyFont="1" applyFill="1" applyBorder="1" applyAlignment="1">
      <alignment horizontal="left" wrapText="1"/>
      <protection/>
    </xf>
    <xf numFmtId="184" fontId="65" fillId="41" borderId="12" xfId="0" applyNumberFormat="1" applyFont="1" applyFill="1" applyBorder="1" applyAlignment="1">
      <alignment horizontal="center" vertical="center" wrapText="1"/>
    </xf>
    <xf numFmtId="184" fontId="63" fillId="41" borderId="12" xfId="0" applyNumberFormat="1" applyFont="1" applyFill="1" applyBorder="1" applyAlignment="1">
      <alignment horizontal="center" vertical="center" wrapText="1"/>
    </xf>
    <xf numFmtId="0" fontId="13" fillId="0" borderId="0" xfId="66" applyNumberFormat="1" applyFont="1" applyFill="1" applyAlignment="1" applyProtection="1">
      <alignment horizontal="left" wrapText="1"/>
      <protection hidden="1"/>
    </xf>
    <xf numFmtId="0" fontId="13" fillId="0" borderId="0" xfId="66" applyFont="1">
      <alignment/>
      <protection/>
    </xf>
    <xf numFmtId="0" fontId="63" fillId="0" borderId="0" xfId="0" applyFont="1" applyAlignment="1">
      <alignment wrapText="1"/>
    </xf>
    <xf numFmtId="0" fontId="0" fillId="0" borderId="0" xfId="0" applyAlignment="1">
      <alignment/>
    </xf>
    <xf numFmtId="0" fontId="65" fillId="0" borderId="12" xfId="0" applyFont="1" applyBorder="1" applyAlignment="1">
      <alignment horizontal="center" vertical="center" wrapText="1"/>
    </xf>
    <xf numFmtId="0" fontId="65" fillId="41" borderId="12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49" fontId="13" fillId="41" borderId="12" xfId="66" applyNumberFormat="1" applyFont="1" applyFill="1" applyBorder="1" applyAlignment="1" applyProtection="1">
      <alignment horizontal="center" wrapText="1"/>
      <protection hidden="1"/>
    </xf>
    <xf numFmtId="185" fontId="65" fillId="14" borderId="12" xfId="0" applyNumberFormat="1" applyFont="1" applyFill="1" applyBorder="1" applyAlignment="1">
      <alignment horizontal="center" vertical="center" wrapText="1"/>
    </xf>
    <xf numFmtId="185" fontId="63" fillId="14" borderId="12" xfId="0" applyNumberFormat="1" applyFont="1" applyFill="1" applyBorder="1" applyAlignment="1">
      <alignment horizontal="center" vertical="center" wrapText="1"/>
    </xf>
    <xf numFmtId="184" fontId="63" fillId="14" borderId="12" xfId="0" applyNumberFormat="1" applyFont="1" applyFill="1" applyBorder="1" applyAlignment="1">
      <alignment horizontal="center" vertical="center"/>
    </xf>
    <xf numFmtId="0" fontId="63" fillId="14" borderId="12" xfId="0" applyFont="1" applyFill="1" applyBorder="1" applyAlignment="1">
      <alignment horizontal="center" vertical="center" wrapText="1"/>
    </xf>
    <xf numFmtId="0" fontId="63" fillId="14" borderId="12" xfId="0" applyFont="1" applyFill="1" applyBorder="1" applyAlignment="1">
      <alignment horizontal="left" vertical="center" wrapText="1"/>
    </xf>
    <xf numFmtId="0" fontId="62" fillId="14" borderId="0" xfId="0" applyFont="1" applyFill="1" applyAlignment="1">
      <alignment/>
    </xf>
    <xf numFmtId="0" fontId="0" fillId="14" borderId="0" xfId="0" applyFill="1" applyAlignment="1">
      <alignment/>
    </xf>
    <xf numFmtId="184" fontId="70" fillId="41" borderId="12" xfId="0" applyNumberFormat="1" applyFont="1" applyFill="1" applyBorder="1" applyAlignment="1">
      <alignment horizontal="center" vertical="center" wrapText="1"/>
    </xf>
    <xf numFmtId="0" fontId="65" fillId="14" borderId="12" xfId="0" applyFont="1" applyFill="1" applyBorder="1" applyAlignment="1">
      <alignment horizontal="center" vertical="center" wrapText="1"/>
    </xf>
    <xf numFmtId="0" fontId="65" fillId="14" borderId="12" xfId="0" applyFont="1" applyFill="1" applyBorder="1" applyAlignment="1">
      <alignment horizontal="left" vertical="center" wrapText="1"/>
    </xf>
    <xf numFmtId="185" fontId="65" fillId="42" borderId="12" xfId="0" applyNumberFormat="1" applyFont="1" applyFill="1" applyBorder="1" applyAlignment="1">
      <alignment horizontal="center" vertical="center" wrapText="1"/>
    </xf>
    <xf numFmtId="0" fontId="63" fillId="42" borderId="12" xfId="0" applyFont="1" applyFill="1" applyBorder="1" applyAlignment="1">
      <alignment horizontal="center" vertical="center" wrapText="1"/>
    </xf>
    <xf numFmtId="0" fontId="63" fillId="42" borderId="12" xfId="0" applyFont="1" applyFill="1" applyBorder="1" applyAlignment="1">
      <alignment horizontal="left" vertical="center" wrapText="1"/>
    </xf>
    <xf numFmtId="185" fontId="63" fillId="42" borderId="12" xfId="0" applyNumberFormat="1" applyFont="1" applyFill="1" applyBorder="1" applyAlignment="1">
      <alignment horizontal="center" vertical="center" wrapText="1"/>
    </xf>
    <xf numFmtId="0" fontId="62" fillId="42" borderId="0" xfId="0" applyFont="1" applyFill="1" applyAlignment="1">
      <alignment/>
    </xf>
    <xf numFmtId="0" fontId="0" fillId="42" borderId="0" xfId="0" applyFill="1" applyAlignment="1">
      <alignment/>
    </xf>
    <xf numFmtId="185" fontId="13" fillId="41" borderId="15" xfId="71" applyNumberFormat="1" applyFont="1" applyFill="1" applyBorder="1" applyAlignment="1">
      <alignment horizontal="center" vertical="center" wrapText="1"/>
      <protection/>
    </xf>
    <xf numFmtId="185" fontId="13" fillId="41" borderId="12" xfId="71" applyNumberFormat="1" applyFont="1" applyFill="1" applyBorder="1" applyAlignment="1">
      <alignment horizontal="center" vertical="center" wrapText="1"/>
      <protection/>
    </xf>
    <xf numFmtId="185" fontId="13" fillId="41" borderId="12" xfId="71" applyNumberFormat="1" applyFont="1" applyFill="1" applyBorder="1" applyAlignment="1">
      <alignment horizontal="center" vertical="center"/>
      <protection/>
    </xf>
    <xf numFmtId="185" fontId="13" fillId="41" borderId="12" xfId="70" applyNumberFormat="1" applyFont="1" applyFill="1" applyBorder="1" applyAlignment="1" applyProtection="1">
      <alignment horizontal="center" vertical="center"/>
      <protection hidden="1"/>
    </xf>
    <xf numFmtId="0" fontId="13" fillId="41" borderId="12" xfId="71" applyFont="1" applyFill="1" applyBorder="1" applyAlignment="1">
      <alignment horizontal="left" vertical="top" wrapText="1"/>
      <protection/>
    </xf>
    <xf numFmtId="0" fontId="13" fillId="41" borderId="12" xfId="67" applyNumberFormat="1" applyFont="1" applyFill="1" applyBorder="1" applyAlignment="1" applyProtection="1">
      <alignment horizontal="left" vertical="top" wrapText="1"/>
      <protection hidden="1"/>
    </xf>
    <xf numFmtId="0" fontId="65" fillId="42" borderId="12" xfId="0" applyFont="1" applyFill="1" applyBorder="1" applyAlignment="1">
      <alignment horizontal="center" vertical="center" wrapText="1"/>
    </xf>
    <xf numFmtId="0" fontId="13" fillId="42" borderId="12" xfId="66" applyFont="1" applyFill="1" applyBorder="1" applyAlignment="1">
      <alignment horizontal="center"/>
      <protection/>
    </xf>
    <xf numFmtId="0" fontId="14" fillId="42" borderId="12" xfId="66" applyFont="1" applyFill="1" applyBorder="1" applyAlignment="1">
      <alignment horizontal="center" vertical="center"/>
      <protection/>
    </xf>
    <xf numFmtId="185" fontId="14" fillId="42" borderId="12" xfId="66" applyNumberFormat="1" applyFont="1" applyFill="1" applyBorder="1" applyAlignment="1" applyProtection="1">
      <alignment horizontal="center" vertical="center"/>
      <protection hidden="1"/>
    </xf>
    <xf numFmtId="185" fontId="13" fillId="42" borderId="12" xfId="66" applyNumberFormat="1" applyFont="1" applyFill="1" applyBorder="1" applyAlignment="1" applyProtection="1">
      <alignment horizontal="center" vertical="center"/>
      <protection hidden="1"/>
    </xf>
    <xf numFmtId="185" fontId="13" fillId="42" borderId="12" xfId="66" applyNumberFormat="1" applyFont="1" applyFill="1" applyBorder="1" applyAlignment="1">
      <alignment horizontal="center" vertical="center"/>
      <protection/>
    </xf>
    <xf numFmtId="0" fontId="13" fillId="0" borderId="12" xfId="0" applyFont="1" applyFill="1" applyBorder="1" applyAlignment="1">
      <alignment horizontal="justify" vertical="top" wrapText="1"/>
    </xf>
    <xf numFmtId="0" fontId="13" fillId="42" borderId="12" xfId="66" applyFont="1" applyFill="1" applyBorder="1" applyAlignment="1">
      <alignment horizontal="left" vertical="top" wrapText="1"/>
      <protection/>
    </xf>
    <xf numFmtId="0" fontId="13" fillId="42" borderId="12" xfId="66" applyFont="1" applyFill="1" applyBorder="1" applyAlignment="1">
      <alignment horizontal="center" vertical="center"/>
      <protection/>
    </xf>
    <xf numFmtId="187" fontId="13" fillId="42" borderId="12" xfId="66" applyNumberFormat="1" applyFont="1" applyFill="1" applyBorder="1" applyAlignment="1" applyProtection="1">
      <alignment horizontal="center" vertical="center"/>
      <protection hidden="1"/>
    </xf>
    <xf numFmtId="49" fontId="13" fillId="42" borderId="12" xfId="66" applyNumberFormat="1" applyFont="1" applyFill="1" applyBorder="1" applyAlignment="1" applyProtection="1">
      <alignment horizontal="center" vertical="center"/>
      <protection hidden="1"/>
    </xf>
    <xf numFmtId="186" fontId="13" fillId="42" borderId="12" xfId="66" applyNumberFormat="1" applyFont="1" applyFill="1" applyBorder="1" applyAlignment="1" applyProtection="1">
      <alignment horizontal="center" vertical="center"/>
      <protection hidden="1"/>
    </xf>
    <xf numFmtId="0" fontId="2" fillId="42" borderId="0" xfId="66" applyFill="1">
      <alignment/>
      <protection/>
    </xf>
    <xf numFmtId="0" fontId="14" fillId="42" borderId="12" xfId="66" applyFont="1" applyFill="1" applyBorder="1" applyAlignment="1">
      <alignment horizontal="left" vertical="top" wrapText="1"/>
      <protection/>
    </xf>
    <xf numFmtId="187" fontId="14" fillId="42" borderId="12" xfId="66" applyNumberFormat="1" applyFont="1" applyFill="1" applyBorder="1" applyAlignment="1" applyProtection="1">
      <alignment horizontal="center" vertical="center"/>
      <protection hidden="1"/>
    </xf>
    <xf numFmtId="49" fontId="14" fillId="42" borderId="12" xfId="66" applyNumberFormat="1" applyFont="1" applyFill="1" applyBorder="1" applyAlignment="1" applyProtection="1">
      <alignment horizontal="center" vertical="center"/>
      <protection hidden="1"/>
    </xf>
    <xf numFmtId="186" fontId="14" fillId="42" borderId="12" xfId="66" applyNumberFormat="1" applyFont="1" applyFill="1" applyBorder="1" applyAlignment="1" applyProtection="1">
      <alignment horizontal="center" vertical="center"/>
      <protection hidden="1"/>
    </xf>
    <xf numFmtId="0" fontId="6" fillId="42" borderId="0" xfId="66" applyFont="1" applyFill="1">
      <alignment/>
      <protection/>
    </xf>
    <xf numFmtId="185" fontId="18" fillId="0" borderId="12" xfId="66" applyNumberFormat="1" applyFont="1" applyBorder="1" applyAlignment="1">
      <alignment horizontal="center" vertical="center"/>
      <protection/>
    </xf>
    <xf numFmtId="185" fontId="13" fillId="0" borderId="12" xfId="0" applyNumberFormat="1" applyFont="1" applyFill="1" applyBorder="1" applyAlignment="1">
      <alignment horizontal="center" vertical="center" wrapText="1"/>
    </xf>
    <xf numFmtId="185" fontId="13" fillId="42" borderId="12" xfId="0" applyNumberFormat="1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41" borderId="12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6" xfId="0" applyFont="1" applyBorder="1" applyAlignment="1">
      <alignment vertical="center" wrapText="1"/>
    </xf>
    <xf numFmtId="0" fontId="65" fillId="0" borderId="15" xfId="0" applyFont="1" applyBorder="1" applyAlignment="1">
      <alignment vertical="center" wrapText="1"/>
    </xf>
    <xf numFmtId="0" fontId="65" fillId="14" borderId="14" xfId="0" applyFont="1" applyFill="1" applyBorder="1" applyAlignment="1">
      <alignment horizontal="center" vertical="center" wrapText="1"/>
    </xf>
    <xf numFmtId="0" fontId="65" fillId="14" borderId="16" xfId="0" applyFont="1" applyFill="1" applyBorder="1" applyAlignment="1">
      <alignment horizontal="center" vertical="center" wrapText="1"/>
    </xf>
    <xf numFmtId="0" fontId="65" fillId="14" borderId="15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5" fillId="0" borderId="16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0" fillId="0" borderId="0" xfId="0" applyAlignment="1">
      <alignment/>
    </xf>
    <xf numFmtId="0" fontId="69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49" fontId="13" fillId="41" borderId="12" xfId="66" applyNumberFormat="1" applyFont="1" applyFill="1" applyBorder="1" applyAlignment="1" applyProtection="1">
      <alignment horizontal="center" wrapText="1"/>
      <protection hidden="1"/>
    </xf>
    <xf numFmtId="0" fontId="14" fillId="41" borderId="17" xfId="66" applyNumberFormat="1" applyFont="1" applyFill="1" applyBorder="1" applyAlignment="1" applyProtection="1">
      <alignment horizontal="center" vertical="center" wrapText="1"/>
      <protection hidden="1"/>
    </xf>
    <xf numFmtId="0" fontId="52" fillId="0" borderId="18" xfId="0" applyFont="1" applyBorder="1" applyAlignment="1">
      <alignment horizontal="center" vertical="center" wrapText="1"/>
    </xf>
    <xf numFmtId="49" fontId="13" fillId="41" borderId="12" xfId="66" applyNumberFormat="1" applyFont="1" applyFill="1" applyBorder="1" applyAlignment="1" applyProtection="1">
      <alignment horizontal="center" vertical="center" wrapText="1"/>
      <protection hidden="1"/>
    </xf>
    <xf numFmtId="0" fontId="72" fillId="0" borderId="0" xfId="0" applyFont="1" applyAlignment="1">
      <alignment horizontal="center" wrapText="1"/>
    </xf>
    <xf numFmtId="0" fontId="13" fillId="0" borderId="0" xfId="66" applyFont="1" applyFill="1" applyAlignment="1">
      <alignment horizontal="left"/>
      <protection/>
    </xf>
    <xf numFmtId="0" fontId="13" fillId="0" borderId="0" xfId="66" applyNumberFormat="1" applyFont="1" applyFill="1" applyAlignment="1" applyProtection="1">
      <alignment horizontal="left" wrapText="1"/>
      <protection hidden="1"/>
    </xf>
    <xf numFmtId="0" fontId="13" fillId="0" borderId="0" xfId="66" applyFont="1" applyFill="1" applyAlignment="1">
      <alignment horizontal="center"/>
      <protection/>
    </xf>
    <xf numFmtId="0" fontId="13" fillId="0" borderId="0" xfId="66" applyFont="1" applyAlignment="1">
      <alignment horizontal="center"/>
      <protection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_Приложение 1 объем доходов декабрь" xfId="68"/>
    <cellStyle name="Обычный 3" xfId="69"/>
    <cellStyle name="Обычный_tmp 2" xfId="70"/>
    <cellStyle name="Обычный_Приложение 1 объем доходов декабрь" xfId="71"/>
    <cellStyle name="Отдельная ячейка" xfId="72"/>
    <cellStyle name="Отдельная ячейка - константа" xfId="73"/>
    <cellStyle name="Отдельная ячейка - константа [печать]" xfId="74"/>
    <cellStyle name="Отдельная ячейка [печать]" xfId="75"/>
    <cellStyle name="Отдельная ячейка-результат" xfId="76"/>
    <cellStyle name="Отдельная ячейка-результат [печать]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ойства элементов измерения" xfId="83"/>
    <cellStyle name="Свойства элементов измерения [печать]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  <cellStyle name="Элементы осей" xfId="90"/>
    <cellStyle name="Элементы осей [печать]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41;&#1070;&#1044;&#1046;&#1045;&#1058;%20&#1055;&#1054;&#1057;&#1045;&#1051;&#1045;&#1053;&#1048;&#1049;%202020-2022\&#1041;&#1070;&#1044;&#1046;&#1045;&#1058;%202020-2022%20&#1075;&#1075;\&#1040;&#1088;&#1090;&#1102;&#1096;&#1080;&#1085;&#1086;%20&#1073;&#1102;&#1076;&#1078;&#1077;&#1090;%202020-2022\&#1055;&#1054;&#1055;&#1056;&#1040;&#1042;&#1050;&#1048;\&#1040;&#1088;&#1090;&#1102;&#1096;&#1080;&#1085;&#1086;%20&#1087;&#1086;&#1087;&#1088;&#1072;&#1074;&#1082;&#1072;%20(&#1057;&#1045;&#1053;&#1058;&#1071;&#1041;&#1056;&#1068;)\&#1040;&#1056;&#1058;&#1070;&#1064;&#1048;&#1053;&#1054;%20&#1055;&#1088;&#1080;&#1083;&#1086;&#1078;&#1077;&#1085;&#1080;&#1077;%201,2,4,5,6,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9а"/>
      <sheetName val="приложение 10а"/>
    </sheetNames>
    <sheetDataSet>
      <sheetData sheetId="2">
        <row r="22">
          <cell r="D22">
            <v>740</v>
          </cell>
        </row>
        <row r="23">
          <cell r="D23">
            <v>3890.2000000000007</v>
          </cell>
        </row>
        <row r="24">
          <cell r="D24">
            <v>34.6</v>
          </cell>
        </row>
        <row r="25">
          <cell r="D25">
            <v>549.2</v>
          </cell>
        </row>
        <row r="26">
          <cell r="D26">
            <v>0</v>
          </cell>
        </row>
        <row r="27">
          <cell r="D27">
            <v>7258.200000000001</v>
          </cell>
        </row>
        <row r="29">
          <cell r="D29">
            <v>93.5</v>
          </cell>
        </row>
        <row r="31">
          <cell r="D31">
            <v>12.5</v>
          </cell>
        </row>
        <row r="33">
          <cell r="D33">
            <v>100</v>
          </cell>
        </row>
        <row r="35">
          <cell r="D35">
            <v>536.8</v>
          </cell>
        </row>
        <row r="36">
          <cell r="D36">
            <v>318.5</v>
          </cell>
        </row>
        <row r="37">
          <cell r="D37">
            <v>1109.3</v>
          </cell>
        </row>
        <row r="39">
          <cell r="D39">
            <v>4.3</v>
          </cell>
        </row>
        <row r="41">
          <cell r="D41">
            <v>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45"/>
  <sheetViews>
    <sheetView tabSelected="1" view="pageBreakPreview" zoomScaleSheetLayoutView="100" zoomScalePageLayoutView="0" workbookViewId="0" topLeftCell="A1">
      <selection activeCell="B5" sqref="B5:F5"/>
    </sheetView>
  </sheetViews>
  <sheetFormatPr defaultColWidth="9.00390625" defaultRowHeight="12.75"/>
  <cols>
    <col min="1" max="1" width="24.25390625" style="3" customWidth="1"/>
    <col min="2" max="2" width="41.75390625" style="3" customWidth="1"/>
    <col min="3" max="3" width="13.00390625" style="3" customWidth="1"/>
    <col min="4" max="4" width="19.00390625" style="3" customWidth="1"/>
    <col min="5" max="5" width="11.125" style="3" hidden="1" customWidth="1"/>
    <col min="6" max="6" width="14.00390625" style="3" hidden="1" customWidth="1"/>
    <col min="7" max="8" width="9.125" style="2" customWidth="1"/>
  </cols>
  <sheetData>
    <row r="1" spans="2:6" ht="15.75">
      <c r="B1" s="161" t="s">
        <v>124</v>
      </c>
      <c r="C1" s="162"/>
      <c r="D1" s="162"/>
      <c r="E1" s="162"/>
      <c r="F1" s="162"/>
    </row>
    <row r="2" spans="2:6" ht="15.75" customHeight="1">
      <c r="B2" s="161" t="s">
        <v>125</v>
      </c>
      <c r="C2" s="162"/>
      <c r="D2" s="162"/>
      <c r="E2" s="162"/>
      <c r="F2" s="162"/>
    </row>
    <row r="3" spans="2:6" ht="15.75">
      <c r="B3" s="161" t="s">
        <v>126</v>
      </c>
      <c r="C3" s="162"/>
      <c r="D3" s="162"/>
      <c r="E3" s="162"/>
      <c r="F3" s="162"/>
    </row>
    <row r="4" spans="2:6" ht="15.75" customHeight="1">
      <c r="B4" s="161" t="s">
        <v>157</v>
      </c>
      <c r="C4" s="162"/>
      <c r="D4" s="162"/>
      <c r="E4" s="162"/>
      <c r="F4" s="162"/>
    </row>
    <row r="5" spans="2:6" ht="15.75" customHeight="1">
      <c r="B5" s="161" t="s">
        <v>127</v>
      </c>
      <c r="C5" s="162"/>
      <c r="D5" s="162"/>
      <c r="E5" s="162"/>
      <c r="F5" s="162"/>
    </row>
    <row r="6" spans="3:6" ht="8.25" customHeight="1">
      <c r="C6" s="7"/>
      <c r="D6" s="100"/>
      <c r="E6" s="8"/>
      <c r="F6" s="8"/>
    </row>
    <row r="7" spans="1:6" ht="15.75">
      <c r="A7" s="157" t="s">
        <v>101</v>
      </c>
      <c r="B7" s="158"/>
      <c r="C7" s="158"/>
      <c r="D7" s="158"/>
      <c r="E7" s="158"/>
      <c r="F7" s="158"/>
    </row>
    <row r="8" spans="1:6" ht="15.75">
      <c r="A8" s="163" t="s">
        <v>136</v>
      </c>
      <c r="B8" s="164"/>
      <c r="C8" s="164"/>
      <c r="D8" s="164"/>
      <c r="E8" s="164"/>
      <c r="F8" s="164"/>
    </row>
    <row r="9" spans="5:6" ht="17.25" customHeight="1">
      <c r="E9" s="27"/>
      <c r="F9" s="27" t="s">
        <v>67</v>
      </c>
    </row>
    <row r="10" spans="1:6" ht="2.25" customHeight="1">
      <c r="A10" s="149" t="s">
        <v>0</v>
      </c>
      <c r="B10" s="151" t="s">
        <v>30</v>
      </c>
      <c r="C10" s="149" t="s">
        <v>2</v>
      </c>
      <c r="D10" s="104"/>
      <c r="E10" s="154" t="s">
        <v>135</v>
      </c>
      <c r="F10" s="150" t="s">
        <v>123</v>
      </c>
    </row>
    <row r="11" spans="1:6" ht="7.5" customHeight="1">
      <c r="A11" s="149"/>
      <c r="B11" s="152"/>
      <c r="C11" s="149"/>
      <c r="D11" s="159" t="s">
        <v>137</v>
      </c>
      <c r="E11" s="155"/>
      <c r="F11" s="150"/>
    </row>
    <row r="12" spans="1:6" ht="45" customHeight="1">
      <c r="A12" s="149"/>
      <c r="B12" s="153"/>
      <c r="C12" s="149"/>
      <c r="D12" s="160"/>
      <c r="E12" s="156"/>
      <c r="F12" s="150"/>
    </row>
    <row r="13" spans="1:6" ht="15.75" customHeight="1">
      <c r="A13" s="9"/>
      <c r="B13" s="25" t="s">
        <v>3</v>
      </c>
      <c r="C13" s="31">
        <f>C14+C37</f>
        <v>15049.099999999999</v>
      </c>
      <c r="D13" s="31">
        <f>D14+D37</f>
        <v>6778.200000000001</v>
      </c>
      <c r="E13" s="106">
        <f>E14+E37</f>
        <v>5578.099999999999</v>
      </c>
      <c r="F13" s="96">
        <f>D13/E13*100</f>
        <v>121.514494182607</v>
      </c>
    </row>
    <row r="14" spans="1:6" ht="15.75">
      <c r="A14" s="102" t="s">
        <v>4</v>
      </c>
      <c r="B14" s="20" t="s">
        <v>5</v>
      </c>
      <c r="C14" s="31">
        <f>C15+C18+C20+C25+C27+C31+C33+C35</f>
        <v>2290</v>
      </c>
      <c r="D14" s="31">
        <f>D15+D18+D20+D25+D27+D31+D33+D35</f>
        <v>1393.2000000000003</v>
      </c>
      <c r="E14" s="106">
        <f>E15+E18+E20+E25+E27+E35</f>
        <v>1246.7</v>
      </c>
      <c r="F14" s="96">
        <f aca="true" t="shared" si="0" ref="F14:F42">D14/E14*100</f>
        <v>111.75102269992783</v>
      </c>
    </row>
    <row r="15" spans="1:8" s="6" customFormat="1" ht="19.5" customHeight="1">
      <c r="A15" s="103" t="s">
        <v>6</v>
      </c>
      <c r="B15" s="21" t="s">
        <v>7</v>
      </c>
      <c r="C15" s="31">
        <f>C17</f>
        <v>1477</v>
      </c>
      <c r="D15" s="31">
        <f>D16</f>
        <v>1181.2</v>
      </c>
      <c r="E15" s="106">
        <f>E17</f>
        <v>996.5</v>
      </c>
      <c r="F15" s="96">
        <f t="shared" si="0"/>
        <v>118.53487205218265</v>
      </c>
      <c r="G15" s="17"/>
      <c r="H15" s="17"/>
    </row>
    <row r="16" spans="1:8" ht="15.75">
      <c r="A16" s="10" t="s">
        <v>138</v>
      </c>
      <c r="B16" s="22" t="s">
        <v>8</v>
      </c>
      <c r="C16" s="122">
        <f>1490-12.5-0.5</f>
        <v>1477</v>
      </c>
      <c r="D16" s="29">
        <v>1181.2</v>
      </c>
      <c r="E16" s="107">
        <f>E17</f>
        <v>996.5</v>
      </c>
      <c r="F16" s="97">
        <f t="shared" si="0"/>
        <v>118.53487205218265</v>
      </c>
      <c r="G16" s="18"/>
      <c r="H16" s="18"/>
    </row>
    <row r="17" spans="1:8" s="112" customFormat="1" ht="93" customHeight="1" hidden="1">
      <c r="A17" s="109" t="s">
        <v>9</v>
      </c>
      <c r="B17" s="110" t="s">
        <v>10</v>
      </c>
      <c r="C17" s="107">
        <v>1477</v>
      </c>
      <c r="D17" s="107">
        <v>1181.2</v>
      </c>
      <c r="E17" s="107">
        <v>996.5</v>
      </c>
      <c r="F17" s="96">
        <f t="shared" si="0"/>
        <v>118.53487205218265</v>
      </c>
      <c r="G17" s="111"/>
      <c r="H17" s="111"/>
    </row>
    <row r="18" spans="1:8" s="112" customFormat="1" ht="31.5" customHeight="1" hidden="1">
      <c r="A18" s="114" t="s">
        <v>107</v>
      </c>
      <c r="B18" s="115" t="s">
        <v>108</v>
      </c>
      <c r="C18" s="107">
        <f>C19</f>
        <v>0</v>
      </c>
      <c r="D18" s="107"/>
      <c r="E18" s="107">
        <f>E19</f>
        <v>0</v>
      </c>
      <c r="F18" s="96" t="e">
        <f t="shared" si="0"/>
        <v>#DIV/0!</v>
      </c>
      <c r="G18" s="111"/>
      <c r="H18" s="111"/>
    </row>
    <row r="19" spans="1:8" s="112" customFormat="1" ht="21" customHeight="1" hidden="1">
      <c r="A19" s="109" t="s">
        <v>109</v>
      </c>
      <c r="B19" s="110" t="s">
        <v>110</v>
      </c>
      <c r="C19" s="107"/>
      <c r="D19" s="107"/>
      <c r="E19" s="107"/>
      <c r="F19" s="96" t="e">
        <f t="shared" si="0"/>
        <v>#DIV/0!</v>
      </c>
      <c r="G19" s="111"/>
      <c r="H19" s="111"/>
    </row>
    <row r="20" spans="1:8" ht="15.75" customHeight="1">
      <c r="A20" s="103" t="s">
        <v>11</v>
      </c>
      <c r="B20" s="21" t="s">
        <v>12</v>
      </c>
      <c r="C20" s="31">
        <f>C21+C22</f>
        <v>531</v>
      </c>
      <c r="D20" s="31">
        <f>D21+D22</f>
        <v>97.19999999999999</v>
      </c>
      <c r="E20" s="106">
        <f>E21+E22</f>
        <v>122.4</v>
      </c>
      <c r="F20" s="96">
        <f t="shared" si="0"/>
        <v>79.41176470588233</v>
      </c>
      <c r="G20" s="18"/>
      <c r="H20" s="18"/>
    </row>
    <row r="21" spans="1:8" ht="65.25" customHeight="1">
      <c r="A21" s="10" t="s">
        <v>13</v>
      </c>
      <c r="B21" s="22" t="s">
        <v>14</v>
      </c>
      <c r="C21" s="123">
        <v>164</v>
      </c>
      <c r="D21" s="29">
        <v>16.1</v>
      </c>
      <c r="E21" s="107">
        <v>17.6</v>
      </c>
      <c r="F21" s="97">
        <f t="shared" si="0"/>
        <v>91.47727272727273</v>
      </c>
      <c r="G21" s="18"/>
      <c r="H21" s="18"/>
    </row>
    <row r="22" spans="1:8" ht="15.75" customHeight="1">
      <c r="A22" s="10" t="s">
        <v>15</v>
      </c>
      <c r="B22" s="22" t="s">
        <v>16</v>
      </c>
      <c r="C22" s="29">
        <f>C23+C24</f>
        <v>367</v>
      </c>
      <c r="D22" s="29">
        <f>D23+D24</f>
        <v>81.1</v>
      </c>
      <c r="E22" s="107">
        <f>E23+E24</f>
        <v>104.8</v>
      </c>
      <c r="F22" s="97">
        <f t="shared" si="0"/>
        <v>77.3854961832061</v>
      </c>
      <c r="G22" s="18"/>
      <c r="H22" s="18"/>
    </row>
    <row r="23" spans="1:8" ht="51.75" customHeight="1">
      <c r="A23" s="19" t="s">
        <v>17</v>
      </c>
      <c r="B23" s="23" t="s">
        <v>18</v>
      </c>
      <c r="C23" s="123">
        <f>52-1</f>
        <v>51</v>
      </c>
      <c r="D23" s="29">
        <v>33.3</v>
      </c>
      <c r="E23" s="107">
        <v>39.3</v>
      </c>
      <c r="F23" s="97">
        <f t="shared" si="0"/>
        <v>84.7328244274809</v>
      </c>
      <c r="G23" s="18"/>
      <c r="H23" s="18"/>
    </row>
    <row r="24" spans="1:8" ht="52.5" customHeight="1">
      <c r="A24" s="19" t="s">
        <v>19</v>
      </c>
      <c r="B24" s="23" t="s">
        <v>20</v>
      </c>
      <c r="C24" s="123">
        <v>316</v>
      </c>
      <c r="D24" s="29">
        <v>47.8</v>
      </c>
      <c r="E24" s="107">
        <v>65.5</v>
      </c>
      <c r="F24" s="97">
        <f t="shared" si="0"/>
        <v>72.97709923664122</v>
      </c>
      <c r="G24" s="18"/>
      <c r="H24" s="18"/>
    </row>
    <row r="25" spans="1:8" ht="22.5" customHeight="1">
      <c r="A25" s="103" t="s">
        <v>21</v>
      </c>
      <c r="B25" s="21" t="s">
        <v>22</v>
      </c>
      <c r="C25" s="31">
        <f>C26</f>
        <v>9</v>
      </c>
      <c r="D25" s="31">
        <f>D26</f>
        <v>8.5</v>
      </c>
      <c r="E25" s="106">
        <f>E26</f>
        <v>7.6</v>
      </c>
      <c r="F25" s="96">
        <f t="shared" si="0"/>
        <v>111.8421052631579</v>
      </c>
      <c r="G25" s="18"/>
      <c r="H25" s="18"/>
    </row>
    <row r="26" spans="1:8" ht="105" customHeight="1">
      <c r="A26" s="10" t="s">
        <v>23</v>
      </c>
      <c r="B26" s="22" t="s">
        <v>24</v>
      </c>
      <c r="C26" s="29">
        <v>9</v>
      </c>
      <c r="D26" s="29">
        <v>8.5</v>
      </c>
      <c r="E26" s="107">
        <v>7.6</v>
      </c>
      <c r="F26" s="97">
        <f t="shared" si="0"/>
        <v>111.8421052631579</v>
      </c>
      <c r="G26" s="18"/>
      <c r="H26" s="18"/>
    </row>
    <row r="27" spans="1:8" ht="58.5" customHeight="1">
      <c r="A27" s="103" t="s">
        <v>102</v>
      </c>
      <c r="B27" s="21" t="s">
        <v>103</v>
      </c>
      <c r="C27" s="31">
        <f>C29+C28</f>
        <v>131.3</v>
      </c>
      <c r="D27" s="31">
        <f>D29+D28</f>
        <v>62.400000000000006</v>
      </c>
      <c r="E27" s="106">
        <f>E29+E28+E30</f>
        <v>71.5</v>
      </c>
      <c r="F27" s="97">
        <f t="shared" si="0"/>
        <v>87.27272727272728</v>
      </c>
      <c r="G27" s="18"/>
      <c r="H27" s="18"/>
    </row>
    <row r="28" spans="1:8" ht="86.25" customHeight="1">
      <c r="A28" s="88" t="s">
        <v>113</v>
      </c>
      <c r="B28" s="90" t="s">
        <v>114</v>
      </c>
      <c r="C28" s="123">
        <f>22-0.4</f>
        <v>21.6</v>
      </c>
      <c r="D28" s="29">
        <v>16.2</v>
      </c>
      <c r="E28" s="107">
        <v>16.2</v>
      </c>
      <c r="F28" s="97">
        <f t="shared" si="0"/>
        <v>100</v>
      </c>
      <c r="G28" s="18"/>
      <c r="H28" s="18"/>
    </row>
    <row r="29" spans="1:8" ht="49.5" customHeight="1">
      <c r="A29" s="10" t="s">
        <v>111</v>
      </c>
      <c r="B29" s="22" t="s">
        <v>112</v>
      </c>
      <c r="C29" s="123">
        <f>86+23.7</f>
        <v>109.7</v>
      </c>
      <c r="D29" s="29">
        <v>46.2</v>
      </c>
      <c r="E29" s="107">
        <v>54.2</v>
      </c>
      <c r="F29" s="97">
        <f t="shared" si="0"/>
        <v>85.23985239852398</v>
      </c>
      <c r="G29" s="18"/>
      <c r="H29" s="18"/>
    </row>
    <row r="30" spans="1:8" s="121" customFormat="1" ht="87" customHeight="1" hidden="1">
      <c r="A30" s="117" t="s">
        <v>131</v>
      </c>
      <c r="B30" s="118" t="s">
        <v>132</v>
      </c>
      <c r="C30" s="119">
        <v>0</v>
      </c>
      <c r="D30" s="119">
        <v>0</v>
      </c>
      <c r="E30" s="119">
        <v>1.1</v>
      </c>
      <c r="F30" s="96">
        <f t="shared" si="0"/>
        <v>0</v>
      </c>
      <c r="G30" s="120"/>
      <c r="H30" s="120"/>
    </row>
    <row r="31" spans="1:8" s="6" customFormat="1" ht="35.25" customHeight="1">
      <c r="A31" s="103" t="s">
        <v>139</v>
      </c>
      <c r="B31" s="21" t="s">
        <v>140</v>
      </c>
      <c r="C31" s="31">
        <f>C32</f>
        <v>80</v>
      </c>
      <c r="D31" s="31">
        <f>D32</f>
        <v>0</v>
      </c>
      <c r="E31" s="106"/>
      <c r="F31" s="113" t="s">
        <v>133</v>
      </c>
      <c r="G31" s="17"/>
      <c r="H31" s="17"/>
    </row>
    <row r="32" spans="1:8" ht="116.25" customHeight="1">
      <c r="A32" s="10" t="s">
        <v>141</v>
      </c>
      <c r="B32" s="22" t="s">
        <v>142</v>
      </c>
      <c r="C32" s="29">
        <v>80</v>
      </c>
      <c r="D32" s="29">
        <v>0</v>
      </c>
      <c r="E32" s="107"/>
      <c r="F32" s="113" t="s">
        <v>133</v>
      </c>
      <c r="G32" s="18"/>
      <c r="H32" s="18"/>
    </row>
    <row r="33" spans="1:8" s="6" customFormat="1" ht="29.25" customHeight="1">
      <c r="A33" s="103" t="s">
        <v>144</v>
      </c>
      <c r="B33" s="21" t="s">
        <v>143</v>
      </c>
      <c r="C33" s="31">
        <f>C34</f>
        <v>16.7</v>
      </c>
      <c r="D33" s="31">
        <f>D34</f>
        <v>16.7</v>
      </c>
      <c r="E33" s="106"/>
      <c r="F33" s="113" t="s">
        <v>133</v>
      </c>
      <c r="G33" s="17"/>
      <c r="H33" s="17"/>
    </row>
    <row r="34" spans="1:8" ht="165" customHeight="1">
      <c r="A34" s="10" t="s">
        <v>145</v>
      </c>
      <c r="B34" s="22" t="s">
        <v>146</v>
      </c>
      <c r="C34" s="29">
        <v>16.7</v>
      </c>
      <c r="D34" s="29">
        <v>16.7</v>
      </c>
      <c r="E34" s="107"/>
      <c r="F34" s="113" t="s">
        <v>133</v>
      </c>
      <c r="G34" s="18"/>
      <c r="H34" s="18"/>
    </row>
    <row r="35" spans="1:8" s="6" customFormat="1" ht="29.25" customHeight="1">
      <c r="A35" s="103" t="s">
        <v>89</v>
      </c>
      <c r="B35" s="21" t="s">
        <v>90</v>
      </c>
      <c r="C35" s="31">
        <f>C36</f>
        <v>45</v>
      </c>
      <c r="D35" s="31">
        <f>D36</f>
        <v>27.2</v>
      </c>
      <c r="E35" s="106">
        <f>E36</f>
        <v>48.7</v>
      </c>
      <c r="F35" s="96">
        <f t="shared" si="0"/>
        <v>55.85215605749486</v>
      </c>
      <c r="G35" s="17"/>
      <c r="H35" s="17"/>
    </row>
    <row r="36" spans="1:8" ht="27.75" customHeight="1">
      <c r="A36" s="10" t="s">
        <v>91</v>
      </c>
      <c r="B36" s="22" t="s">
        <v>92</v>
      </c>
      <c r="C36" s="29">
        <v>45</v>
      </c>
      <c r="D36" s="29">
        <v>27.2</v>
      </c>
      <c r="E36" s="107">
        <v>48.7</v>
      </c>
      <c r="F36" s="97">
        <f t="shared" si="0"/>
        <v>55.85215605749486</v>
      </c>
      <c r="G36" s="18"/>
      <c r="H36" s="18"/>
    </row>
    <row r="37" spans="1:6" ht="31.5" customHeight="1">
      <c r="A37" s="102" t="s">
        <v>25</v>
      </c>
      <c r="B37" s="20" t="s">
        <v>26</v>
      </c>
      <c r="C37" s="31">
        <f>SUM(C39:C45)</f>
        <v>12759.099999999999</v>
      </c>
      <c r="D37" s="31">
        <f>SUM(D39:D45)</f>
        <v>5385.000000000001</v>
      </c>
      <c r="E37" s="116">
        <f>SUM(E39:E45)</f>
        <v>4331.4</v>
      </c>
      <c r="F37" s="97">
        <f t="shared" si="0"/>
        <v>124.32469871173295</v>
      </c>
    </row>
    <row r="38" spans="1:6" ht="63.75" customHeight="1">
      <c r="A38" s="102" t="s">
        <v>27</v>
      </c>
      <c r="B38" s="20" t="s">
        <v>95</v>
      </c>
      <c r="C38" s="31">
        <f>SUM(C39:C44)</f>
        <v>12679.099999999999</v>
      </c>
      <c r="D38" s="31">
        <f>SUM(D39:D44)</f>
        <v>5385.000000000001</v>
      </c>
      <c r="E38" s="116">
        <f>SUM(E39:E44)</f>
        <v>4319.4</v>
      </c>
      <c r="F38" s="97">
        <f t="shared" si="0"/>
        <v>124.67009306848176</v>
      </c>
    </row>
    <row r="39" spans="1:6" ht="49.5" customHeight="1">
      <c r="A39" s="88" t="s">
        <v>117</v>
      </c>
      <c r="B39" s="126" t="s">
        <v>28</v>
      </c>
      <c r="C39" s="124">
        <f>1655.3+463.9+491.7+11.1+400</f>
        <v>3021.9999999999995</v>
      </c>
      <c r="D39" s="29">
        <v>2521.8</v>
      </c>
      <c r="E39" s="107">
        <v>2184</v>
      </c>
      <c r="F39" s="97">
        <f t="shared" si="0"/>
        <v>115.46703296703298</v>
      </c>
    </row>
    <row r="40" spans="1:6" ht="38.25">
      <c r="A40" s="88" t="s">
        <v>147</v>
      </c>
      <c r="B40" s="126" t="s">
        <v>148</v>
      </c>
      <c r="C40" s="124">
        <v>1118.9</v>
      </c>
      <c r="D40" s="29">
        <v>763.1</v>
      </c>
      <c r="E40" s="107">
        <v>1224.2</v>
      </c>
      <c r="F40" s="97">
        <f t="shared" si="0"/>
        <v>62.33458585198497</v>
      </c>
    </row>
    <row r="41" spans="1:6" ht="22.5" customHeight="1">
      <c r="A41" s="88" t="s">
        <v>118</v>
      </c>
      <c r="B41" s="93" t="s">
        <v>116</v>
      </c>
      <c r="C41" s="124">
        <f>286.1+329.6+121.7+700</f>
        <v>1437.4</v>
      </c>
      <c r="D41" s="29">
        <v>1022.2</v>
      </c>
      <c r="E41" s="107">
        <v>369.2</v>
      </c>
      <c r="F41" s="97" t="s">
        <v>152</v>
      </c>
    </row>
    <row r="42" spans="1:6" ht="65.25" customHeight="1">
      <c r="A42" s="89" t="s">
        <v>119</v>
      </c>
      <c r="B42" s="127" t="s">
        <v>149</v>
      </c>
      <c r="C42" s="125">
        <v>93.5</v>
      </c>
      <c r="D42" s="29">
        <v>67.3</v>
      </c>
      <c r="E42" s="107">
        <v>69.1</v>
      </c>
      <c r="F42" s="97">
        <f t="shared" si="0"/>
        <v>97.39507959479016</v>
      </c>
    </row>
    <row r="43" spans="1:6" ht="35.25" customHeight="1">
      <c r="A43" s="89" t="s">
        <v>150</v>
      </c>
      <c r="B43" s="127" t="s">
        <v>151</v>
      </c>
      <c r="C43" s="124">
        <v>2</v>
      </c>
      <c r="D43" s="29">
        <v>2</v>
      </c>
      <c r="E43" s="107">
        <v>0.4</v>
      </c>
      <c r="F43" s="97" t="s">
        <v>153</v>
      </c>
    </row>
    <row r="44" spans="1:6" ht="103.5" customHeight="1">
      <c r="A44" s="89" t="s">
        <v>120</v>
      </c>
      <c r="B44" s="24" t="s">
        <v>29</v>
      </c>
      <c r="C44" s="124">
        <f>628.6+0.1+3850+560.9+250+1470.7+45+100+100</f>
        <v>7005.299999999999</v>
      </c>
      <c r="D44" s="29">
        <v>1008.6</v>
      </c>
      <c r="E44" s="107">
        <v>472.5</v>
      </c>
      <c r="F44" s="97" t="s">
        <v>154</v>
      </c>
    </row>
    <row r="45" spans="1:6" ht="57" customHeight="1">
      <c r="A45" s="89" t="s">
        <v>121</v>
      </c>
      <c r="B45" s="91" t="s">
        <v>115</v>
      </c>
      <c r="C45" s="124">
        <f>30+50</f>
        <v>80</v>
      </c>
      <c r="D45" s="92">
        <v>0</v>
      </c>
      <c r="E45" s="108">
        <v>12</v>
      </c>
      <c r="F45" s="113" t="s">
        <v>133</v>
      </c>
    </row>
  </sheetData>
  <sheetProtection/>
  <mergeCells count="13">
    <mergeCell ref="B1:F1"/>
    <mergeCell ref="B2:F2"/>
    <mergeCell ref="B3:F3"/>
    <mergeCell ref="B4:F4"/>
    <mergeCell ref="B5:F5"/>
    <mergeCell ref="A8:F8"/>
    <mergeCell ref="A10:A12"/>
    <mergeCell ref="C10:C12"/>
    <mergeCell ref="F10:F12"/>
    <mergeCell ref="B10:B12"/>
    <mergeCell ref="E10:E12"/>
    <mergeCell ref="A7:F7"/>
    <mergeCell ref="D11:D12"/>
  </mergeCells>
  <printOptions horizontalCentered="1"/>
  <pageMargins left="0.5905511811023623" right="0.3937007874015748" top="0.3937007874015748" bottom="0.3937007874015748" header="0.11811023622047245" footer="0.11811023622047245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41"/>
  <sheetViews>
    <sheetView view="pageBreakPreview" zoomScaleNormal="75" zoomScaleSheetLayoutView="100" zoomScalePageLayoutView="0" workbookViewId="0" topLeftCell="A1">
      <selection activeCell="B4" sqref="B4:M4"/>
    </sheetView>
  </sheetViews>
  <sheetFormatPr defaultColWidth="9.00390625" defaultRowHeight="12.75"/>
  <cols>
    <col min="1" max="1" width="45.875" style="34" customWidth="1"/>
    <col min="2" max="2" width="6.375" style="34" hidden="1" customWidth="1"/>
    <col min="3" max="3" width="5.25390625" style="34" customWidth="1"/>
    <col min="4" max="4" width="5.125" style="34" customWidth="1"/>
    <col min="5" max="5" width="4.25390625" style="34" hidden="1" customWidth="1"/>
    <col min="6" max="6" width="3.625" style="34" hidden="1" customWidth="1"/>
    <col min="7" max="7" width="4.25390625" style="53" hidden="1" customWidth="1"/>
    <col min="8" max="8" width="8.00390625" style="54" hidden="1" customWidth="1"/>
    <col min="9" max="9" width="6.375" style="54" hidden="1" customWidth="1"/>
    <col min="10" max="10" width="14.00390625" style="51" customWidth="1"/>
    <col min="11" max="11" width="19.875" style="51" customWidth="1"/>
    <col min="12" max="12" width="12.00390625" style="58" hidden="1" customWidth="1"/>
    <col min="13" max="13" width="19.75390625" style="35" hidden="1" customWidth="1"/>
    <col min="14" max="16384" width="9.125" style="35" customWidth="1"/>
  </cols>
  <sheetData>
    <row r="1" spans="2:13" s="36" customFormat="1" ht="17.25" customHeight="1">
      <c r="B1" s="170" t="s">
        <v>130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2:13" s="36" customFormat="1" ht="15.75" customHeight="1">
      <c r="B2" s="171" t="s">
        <v>129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2:13" s="36" customFormat="1" ht="15.75" customHeight="1">
      <c r="B3" s="98"/>
      <c r="C3" s="171" t="s">
        <v>128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2:13" s="36" customFormat="1" ht="15">
      <c r="B4" s="172" t="s">
        <v>158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2:13" s="36" customFormat="1" ht="16.5" customHeight="1">
      <c r="B5" s="173" t="s">
        <v>100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2:12" s="36" customFormat="1" ht="16.5" customHeight="1">
      <c r="B6" s="33"/>
      <c r="C6" s="32"/>
      <c r="D6" s="32"/>
      <c r="E6" s="32"/>
      <c r="F6" s="32"/>
      <c r="G6" s="32"/>
      <c r="H6" s="32"/>
      <c r="I6" s="32"/>
      <c r="J6" s="32"/>
      <c r="K6" s="101"/>
      <c r="L6" s="32"/>
    </row>
    <row r="7" spans="1:13" s="36" customFormat="1" ht="15" customHeight="1">
      <c r="A7" s="169" t="s">
        <v>104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ht="16.5" customHeight="1">
      <c r="A8" s="169" t="s">
        <v>136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</row>
    <row r="9" spans="2:13" ht="14.25" customHeight="1">
      <c r="B9" s="37"/>
      <c r="C9" s="37"/>
      <c r="D9" s="37"/>
      <c r="E9" s="38"/>
      <c r="F9" s="38"/>
      <c r="G9" s="38"/>
      <c r="H9" s="39"/>
      <c r="I9" s="40"/>
      <c r="J9" s="26"/>
      <c r="K9" s="26"/>
      <c r="L9" s="63"/>
      <c r="M9" s="99" t="s">
        <v>105</v>
      </c>
    </row>
    <row r="10" spans="1:13" ht="51">
      <c r="A10" s="59" t="s">
        <v>1</v>
      </c>
      <c r="B10" s="60" t="s">
        <v>63</v>
      </c>
      <c r="C10" s="166" t="s">
        <v>99</v>
      </c>
      <c r="D10" s="167"/>
      <c r="E10" s="168" t="s">
        <v>62</v>
      </c>
      <c r="F10" s="168"/>
      <c r="G10" s="168"/>
      <c r="H10" s="168"/>
      <c r="I10" s="59" t="s">
        <v>61</v>
      </c>
      <c r="J10" s="16" t="s">
        <v>64</v>
      </c>
      <c r="K10" s="103" t="s">
        <v>134</v>
      </c>
      <c r="L10" s="128" t="s">
        <v>135</v>
      </c>
      <c r="M10" s="86" t="s">
        <v>123</v>
      </c>
    </row>
    <row r="11" spans="1:13" ht="12.75" hidden="1">
      <c r="A11" s="61">
        <v>1</v>
      </c>
      <c r="B11" s="62">
        <v>2</v>
      </c>
      <c r="C11" s="61">
        <v>2</v>
      </c>
      <c r="D11" s="61">
        <v>3</v>
      </c>
      <c r="E11" s="165">
        <v>5</v>
      </c>
      <c r="F11" s="165"/>
      <c r="G11" s="165"/>
      <c r="H11" s="165"/>
      <c r="I11" s="61">
        <v>6</v>
      </c>
      <c r="J11" s="87" t="s">
        <v>54</v>
      </c>
      <c r="K11" s="105"/>
      <c r="L11" s="129">
        <v>5</v>
      </c>
      <c r="M11" s="83">
        <v>6</v>
      </c>
    </row>
    <row r="12" spans="1:13" s="41" customFormat="1" ht="12.75" hidden="1">
      <c r="A12" s="64" t="s">
        <v>106</v>
      </c>
      <c r="B12" s="65">
        <v>802</v>
      </c>
      <c r="C12" s="65"/>
      <c r="D12" s="65"/>
      <c r="E12" s="65"/>
      <c r="F12" s="65"/>
      <c r="G12" s="66"/>
      <c r="H12" s="65"/>
      <c r="I12" s="65"/>
      <c r="J12" s="65"/>
      <c r="K12" s="65"/>
      <c r="L12" s="130"/>
      <c r="M12" s="84"/>
    </row>
    <row r="13" spans="1:13" s="41" customFormat="1" ht="21" customHeight="1">
      <c r="A13" s="67" t="s">
        <v>60</v>
      </c>
      <c r="B13" s="65">
        <v>802</v>
      </c>
      <c r="C13" s="68">
        <v>1</v>
      </c>
      <c r="D13" s="68">
        <v>0</v>
      </c>
      <c r="E13" s="68"/>
      <c r="F13" s="68"/>
      <c r="G13" s="69"/>
      <c r="H13" s="68"/>
      <c r="I13" s="70"/>
      <c r="J13" s="71">
        <f>J14+J15+J16+J17+J18+J19</f>
        <v>12472.2</v>
      </c>
      <c r="K13" s="71">
        <f>K14+K15+K16+K17+K18+K19</f>
        <v>4731.6</v>
      </c>
      <c r="L13" s="131">
        <f>L14+L15+L16+L18+L19</f>
        <v>3917.9999999999995</v>
      </c>
      <c r="M13" s="94">
        <f>K13/L13*100</f>
        <v>120.76569678407354</v>
      </c>
    </row>
    <row r="14" spans="1:13" s="41" customFormat="1" ht="45.75" customHeight="1">
      <c r="A14" s="72" t="s">
        <v>59</v>
      </c>
      <c r="B14" s="60">
        <v>802</v>
      </c>
      <c r="C14" s="73">
        <v>1</v>
      </c>
      <c r="D14" s="73">
        <v>2</v>
      </c>
      <c r="E14" s="73"/>
      <c r="F14" s="73"/>
      <c r="G14" s="74"/>
      <c r="H14" s="73"/>
      <c r="I14" s="75"/>
      <c r="J14" s="147">
        <f>'[1]приложение 5'!$D$22</f>
        <v>740</v>
      </c>
      <c r="K14" s="76">
        <v>534.2</v>
      </c>
      <c r="L14" s="132">
        <v>439.1</v>
      </c>
      <c r="M14" s="85">
        <f aca="true" t="shared" si="0" ref="M14:M38">K14/L14*100</f>
        <v>121.65793668868139</v>
      </c>
    </row>
    <row r="15" spans="1:13" s="41" customFormat="1" ht="59.25" customHeight="1">
      <c r="A15" s="72" t="s">
        <v>58</v>
      </c>
      <c r="B15" s="60">
        <v>802</v>
      </c>
      <c r="C15" s="73">
        <v>1</v>
      </c>
      <c r="D15" s="73">
        <v>4</v>
      </c>
      <c r="E15" s="73"/>
      <c r="F15" s="73"/>
      <c r="G15" s="74"/>
      <c r="H15" s="73"/>
      <c r="I15" s="75"/>
      <c r="J15" s="147">
        <f>'[1]приложение 5'!$D$23</f>
        <v>3890.2000000000007</v>
      </c>
      <c r="K15" s="76">
        <v>2879.3</v>
      </c>
      <c r="L15" s="132">
        <v>3226.2</v>
      </c>
      <c r="M15" s="85">
        <f t="shared" si="0"/>
        <v>89.2474118157585</v>
      </c>
    </row>
    <row r="16" spans="1:13" s="42" customFormat="1" ht="39" customHeight="1">
      <c r="A16" s="72" t="s">
        <v>57</v>
      </c>
      <c r="B16" s="60">
        <v>802</v>
      </c>
      <c r="C16" s="73">
        <v>1</v>
      </c>
      <c r="D16" s="73">
        <v>6</v>
      </c>
      <c r="E16" s="74"/>
      <c r="F16" s="74"/>
      <c r="G16" s="74"/>
      <c r="H16" s="74"/>
      <c r="I16" s="75"/>
      <c r="J16" s="147">
        <f>'[1]приложение 5'!$D$24</f>
        <v>34.6</v>
      </c>
      <c r="K16" s="76">
        <v>21.9</v>
      </c>
      <c r="L16" s="132">
        <v>25</v>
      </c>
      <c r="M16" s="85">
        <f t="shared" si="0"/>
        <v>87.6</v>
      </c>
    </row>
    <row r="17" spans="1:13" s="42" customFormat="1" ht="15" customHeight="1">
      <c r="A17" s="134" t="s">
        <v>155</v>
      </c>
      <c r="B17" s="60">
        <v>802</v>
      </c>
      <c r="C17" s="73">
        <v>1</v>
      </c>
      <c r="D17" s="73">
        <v>7</v>
      </c>
      <c r="E17" s="74" t="s">
        <v>41</v>
      </c>
      <c r="F17" s="74" t="s">
        <v>39</v>
      </c>
      <c r="G17" s="74" t="s">
        <v>96</v>
      </c>
      <c r="H17" s="74" t="s">
        <v>97</v>
      </c>
      <c r="I17" s="75"/>
      <c r="J17" s="147">
        <f>'[1]приложение 5'!$D$25</f>
        <v>549.2</v>
      </c>
      <c r="K17" s="76">
        <v>549.2</v>
      </c>
      <c r="L17" s="132"/>
      <c r="M17" s="146" t="s">
        <v>133</v>
      </c>
    </row>
    <row r="18" spans="1:13" s="145" customFormat="1" ht="15.75" customHeight="1" hidden="1">
      <c r="A18" s="135" t="s">
        <v>56</v>
      </c>
      <c r="B18" s="136">
        <v>802</v>
      </c>
      <c r="C18" s="137">
        <v>1</v>
      </c>
      <c r="D18" s="137">
        <v>11</v>
      </c>
      <c r="E18" s="138"/>
      <c r="F18" s="138"/>
      <c r="G18" s="138"/>
      <c r="H18" s="138"/>
      <c r="I18" s="139"/>
      <c r="J18" s="148">
        <f>'[1]приложение 5'!$D$26</f>
        <v>0</v>
      </c>
      <c r="K18" s="132">
        <v>0</v>
      </c>
      <c r="L18" s="132">
        <v>0</v>
      </c>
      <c r="M18" s="85" t="e">
        <f t="shared" si="0"/>
        <v>#DIV/0!</v>
      </c>
    </row>
    <row r="19" spans="1:13" ht="23.25" customHeight="1">
      <c r="A19" s="72" t="s">
        <v>55</v>
      </c>
      <c r="B19" s="60">
        <v>802</v>
      </c>
      <c r="C19" s="73">
        <v>1</v>
      </c>
      <c r="D19" s="73">
        <v>13</v>
      </c>
      <c r="E19" s="74"/>
      <c r="F19" s="74"/>
      <c r="G19" s="74"/>
      <c r="H19" s="74"/>
      <c r="I19" s="75"/>
      <c r="J19" s="147">
        <f>'[1]приложение 5'!$D$27</f>
        <v>7258.200000000001</v>
      </c>
      <c r="K19" s="76">
        <v>747</v>
      </c>
      <c r="L19" s="132">
        <v>227.7</v>
      </c>
      <c r="M19" s="85">
        <f t="shared" si="0"/>
        <v>328.0632411067194</v>
      </c>
    </row>
    <row r="20" spans="1:13" s="45" customFormat="1" ht="16.5" customHeight="1">
      <c r="A20" s="82" t="s">
        <v>53</v>
      </c>
      <c r="B20" s="65">
        <v>802</v>
      </c>
      <c r="C20" s="68">
        <v>2</v>
      </c>
      <c r="D20" s="68">
        <v>0</v>
      </c>
      <c r="E20" s="69"/>
      <c r="F20" s="69"/>
      <c r="G20" s="69"/>
      <c r="H20" s="69"/>
      <c r="I20" s="70"/>
      <c r="J20" s="71">
        <f>J21</f>
        <v>93.5</v>
      </c>
      <c r="K20" s="71">
        <f>K21</f>
        <v>67.3</v>
      </c>
      <c r="L20" s="131">
        <f>L21</f>
        <v>61.8</v>
      </c>
      <c r="M20" s="94">
        <f t="shared" si="0"/>
        <v>108.89967637540454</v>
      </c>
    </row>
    <row r="21" spans="1:13" s="41" customFormat="1" ht="20.25" customHeight="1">
      <c r="A21" s="72" t="s">
        <v>52</v>
      </c>
      <c r="B21" s="60">
        <v>802</v>
      </c>
      <c r="C21" s="73">
        <v>2</v>
      </c>
      <c r="D21" s="73">
        <v>3</v>
      </c>
      <c r="E21" s="74"/>
      <c r="F21" s="74"/>
      <c r="G21" s="74"/>
      <c r="H21" s="74"/>
      <c r="I21" s="75"/>
      <c r="J21" s="76">
        <f>'[1]приложение 5'!$D$29</f>
        <v>93.5</v>
      </c>
      <c r="K21" s="76">
        <v>67.3</v>
      </c>
      <c r="L21" s="132">
        <v>61.8</v>
      </c>
      <c r="M21" s="85">
        <f t="shared" si="0"/>
        <v>108.89967637540454</v>
      </c>
    </row>
    <row r="22" spans="1:13" s="41" customFormat="1" ht="40.5" customHeight="1">
      <c r="A22" s="82" t="s">
        <v>51</v>
      </c>
      <c r="B22" s="65">
        <v>802</v>
      </c>
      <c r="C22" s="68">
        <v>3</v>
      </c>
      <c r="D22" s="68">
        <v>0</v>
      </c>
      <c r="E22" s="69"/>
      <c r="F22" s="69"/>
      <c r="G22" s="69"/>
      <c r="H22" s="69"/>
      <c r="I22" s="70"/>
      <c r="J22" s="71">
        <f>J23</f>
        <v>12.5</v>
      </c>
      <c r="K22" s="71">
        <f>K23</f>
        <v>10.5</v>
      </c>
      <c r="L22" s="131">
        <f>L23</f>
        <v>10</v>
      </c>
      <c r="M22" s="94">
        <f t="shared" si="0"/>
        <v>105</v>
      </c>
    </row>
    <row r="23" spans="1:13" s="43" customFormat="1" ht="19.5" customHeight="1">
      <c r="A23" s="72" t="s">
        <v>50</v>
      </c>
      <c r="B23" s="60">
        <v>802</v>
      </c>
      <c r="C23" s="73">
        <v>3</v>
      </c>
      <c r="D23" s="73">
        <v>10</v>
      </c>
      <c r="E23" s="74"/>
      <c r="F23" s="74"/>
      <c r="G23" s="74"/>
      <c r="H23" s="74"/>
      <c r="I23" s="75"/>
      <c r="J23" s="76">
        <f>'[1]приложение 5'!$D$31</f>
        <v>12.5</v>
      </c>
      <c r="K23" s="76">
        <v>10.5</v>
      </c>
      <c r="L23" s="132">
        <v>10</v>
      </c>
      <c r="M23" s="85">
        <f t="shared" si="0"/>
        <v>105</v>
      </c>
    </row>
    <row r="24" spans="1:13" s="43" customFormat="1" ht="18" customHeight="1">
      <c r="A24" s="82" t="s">
        <v>49</v>
      </c>
      <c r="B24" s="65">
        <v>802</v>
      </c>
      <c r="C24" s="68">
        <v>4</v>
      </c>
      <c r="D24" s="68">
        <v>0</v>
      </c>
      <c r="E24" s="69"/>
      <c r="F24" s="69"/>
      <c r="G24" s="69"/>
      <c r="H24" s="70"/>
      <c r="I24" s="70"/>
      <c r="J24" s="71">
        <f>J25</f>
        <v>100</v>
      </c>
      <c r="K24" s="71">
        <f>K25</f>
        <v>100</v>
      </c>
      <c r="L24" s="131"/>
      <c r="M24" s="146" t="s">
        <v>133</v>
      </c>
    </row>
    <row r="25" spans="1:13" s="46" customFormat="1" ht="18" customHeight="1">
      <c r="A25" s="72" t="s">
        <v>48</v>
      </c>
      <c r="B25" s="60">
        <v>802</v>
      </c>
      <c r="C25" s="73">
        <v>4</v>
      </c>
      <c r="D25" s="73">
        <v>9</v>
      </c>
      <c r="E25" s="74" t="s">
        <v>47</v>
      </c>
      <c r="F25" s="74" t="s">
        <v>39</v>
      </c>
      <c r="G25" s="74" t="s">
        <v>96</v>
      </c>
      <c r="H25" s="74" t="s">
        <v>98</v>
      </c>
      <c r="I25" s="75"/>
      <c r="J25" s="76">
        <f>'[1]приложение 5'!$D$33</f>
        <v>100</v>
      </c>
      <c r="K25" s="76">
        <v>100</v>
      </c>
      <c r="L25" s="132"/>
      <c r="M25" s="146" t="s">
        <v>133</v>
      </c>
    </row>
    <row r="26" spans="1:13" s="47" customFormat="1" ht="19.5" customHeight="1">
      <c r="A26" s="82" t="s">
        <v>46</v>
      </c>
      <c r="B26" s="65">
        <v>802</v>
      </c>
      <c r="C26" s="68">
        <v>5</v>
      </c>
      <c r="D26" s="68">
        <v>0</v>
      </c>
      <c r="E26" s="69"/>
      <c r="F26" s="69"/>
      <c r="G26" s="69"/>
      <c r="H26" s="69"/>
      <c r="I26" s="70"/>
      <c r="J26" s="71">
        <f>J27+J28+J29</f>
        <v>1964.6</v>
      </c>
      <c r="K26" s="71">
        <f>K27+K28+K29</f>
        <v>762.4000000000001</v>
      </c>
      <c r="L26" s="131">
        <f>L27+L28+L29</f>
        <v>1494.9</v>
      </c>
      <c r="M26" s="94">
        <f t="shared" si="0"/>
        <v>51.00006689410663</v>
      </c>
    </row>
    <row r="27" spans="1:13" s="47" customFormat="1" ht="16.5" customHeight="1">
      <c r="A27" s="72" t="s">
        <v>45</v>
      </c>
      <c r="B27" s="60">
        <v>802</v>
      </c>
      <c r="C27" s="73">
        <v>5</v>
      </c>
      <c r="D27" s="73">
        <v>1</v>
      </c>
      <c r="E27" s="74"/>
      <c r="F27" s="74"/>
      <c r="G27" s="74"/>
      <c r="H27" s="74"/>
      <c r="I27" s="75"/>
      <c r="J27" s="76">
        <f>'[1]приложение 5'!$D$35</f>
        <v>536.8</v>
      </c>
      <c r="K27" s="76">
        <v>78</v>
      </c>
      <c r="L27" s="132">
        <v>82.7</v>
      </c>
      <c r="M27" s="85">
        <f t="shared" si="0"/>
        <v>94.31680773881499</v>
      </c>
    </row>
    <row r="28" spans="1:13" ht="20.25" customHeight="1">
      <c r="A28" s="81" t="s">
        <v>94</v>
      </c>
      <c r="B28" s="79">
        <v>802</v>
      </c>
      <c r="C28" s="80">
        <v>5</v>
      </c>
      <c r="D28" s="73">
        <v>2</v>
      </c>
      <c r="E28" s="74"/>
      <c r="F28" s="74"/>
      <c r="G28" s="74"/>
      <c r="H28" s="74"/>
      <c r="I28" s="75"/>
      <c r="J28" s="76">
        <f>'[1]приложение 5'!$D$36</f>
        <v>318.5</v>
      </c>
      <c r="K28" s="76">
        <v>132.8</v>
      </c>
      <c r="L28" s="132">
        <v>147.3</v>
      </c>
      <c r="M28" s="85">
        <f t="shared" si="0"/>
        <v>90.15614392396469</v>
      </c>
    </row>
    <row r="29" spans="1:13" ht="17.25" customHeight="1">
      <c r="A29" s="72" t="s">
        <v>44</v>
      </c>
      <c r="B29" s="60">
        <v>802</v>
      </c>
      <c r="C29" s="73">
        <v>5</v>
      </c>
      <c r="D29" s="73">
        <v>3</v>
      </c>
      <c r="E29" s="74"/>
      <c r="F29" s="74"/>
      <c r="G29" s="74"/>
      <c r="H29" s="74"/>
      <c r="I29" s="75"/>
      <c r="J29" s="76">
        <f>'[1]приложение 5'!$D$37</f>
        <v>1109.3</v>
      </c>
      <c r="K29" s="76">
        <v>551.6</v>
      </c>
      <c r="L29" s="132">
        <v>1264.9</v>
      </c>
      <c r="M29" s="85">
        <f t="shared" si="0"/>
        <v>43.6081903707803</v>
      </c>
    </row>
    <row r="30" spans="1:13" s="41" customFormat="1" ht="15" customHeight="1">
      <c r="A30" s="95" t="s">
        <v>43</v>
      </c>
      <c r="B30" s="65">
        <v>802</v>
      </c>
      <c r="C30" s="68">
        <v>7</v>
      </c>
      <c r="D30" s="68">
        <v>0</v>
      </c>
      <c r="E30" s="69"/>
      <c r="F30" s="69"/>
      <c r="G30" s="69"/>
      <c r="H30" s="69"/>
      <c r="I30" s="70"/>
      <c r="J30" s="71">
        <f>J31</f>
        <v>4.3</v>
      </c>
      <c r="K30" s="71">
        <f>K31</f>
        <v>3.2</v>
      </c>
      <c r="L30" s="131">
        <f>L31</f>
        <v>2.2</v>
      </c>
      <c r="M30" s="94">
        <f t="shared" si="0"/>
        <v>145.45454545454547</v>
      </c>
    </row>
    <row r="31" spans="1:13" ht="15.75" customHeight="1">
      <c r="A31" s="78" t="s">
        <v>42</v>
      </c>
      <c r="B31" s="60">
        <v>802</v>
      </c>
      <c r="C31" s="73">
        <v>7</v>
      </c>
      <c r="D31" s="73">
        <v>7</v>
      </c>
      <c r="E31" s="74"/>
      <c r="F31" s="74"/>
      <c r="G31" s="74"/>
      <c r="H31" s="74"/>
      <c r="I31" s="75"/>
      <c r="J31" s="76">
        <f>'[1]приложение 5'!$D$39</f>
        <v>4.3</v>
      </c>
      <c r="K31" s="76">
        <v>3.2</v>
      </c>
      <c r="L31" s="132">
        <v>2.2</v>
      </c>
      <c r="M31" s="85">
        <f t="shared" si="0"/>
        <v>145.45454545454547</v>
      </c>
    </row>
    <row r="32" spans="1:13" s="145" customFormat="1" ht="13.5" customHeight="1" hidden="1">
      <c r="A32" s="141" t="s">
        <v>40</v>
      </c>
      <c r="B32" s="130">
        <v>802</v>
      </c>
      <c r="C32" s="142">
        <v>8</v>
      </c>
      <c r="D32" s="142">
        <v>0</v>
      </c>
      <c r="E32" s="143"/>
      <c r="F32" s="143"/>
      <c r="G32" s="143"/>
      <c r="H32" s="143"/>
      <c r="I32" s="144"/>
      <c r="J32" s="131">
        <f>J33</f>
        <v>0</v>
      </c>
      <c r="K32" s="131"/>
      <c r="L32" s="131">
        <f>L33</f>
        <v>126.3</v>
      </c>
      <c r="M32" s="85">
        <f t="shared" si="0"/>
        <v>0</v>
      </c>
    </row>
    <row r="33" spans="1:13" s="140" customFormat="1" ht="17.25" customHeight="1" hidden="1">
      <c r="A33" s="135" t="s">
        <v>122</v>
      </c>
      <c r="B33" s="136">
        <v>802</v>
      </c>
      <c r="C33" s="137">
        <v>8</v>
      </c>
      <c r="D33" s="137">
        <v>4</v>
      </c>
      <c r="E33" s="138"/>
      <c r="F33" s="138"/>
      <c r="G33" s="138"/>
      <c r="H33" s="138"/>
      <c r="I33" s="139"/>
      <c r="J33" s="132">
        <v>0</v>
      </c>
      <c r="K33" s="132"/>
      <c r="L33" s="132">
        <v>126.3</v>
      </c>
      <c r="M33" s="85">
        <f t="shared" si="0"/>
        <v>0</v>
      </c>
    </row>
    <row r="34" spans="1:13" s="44" customFormat="1" ht="14.25" customHeight="1">
      <c r="A34" s="82" t="s">
        <v>38</v>
      </c>
      <c r="B34" s="65">
        <v>802</v>
      </c>
      <c r="C34" s="68">
        <v>10</v>
      </c>
      <c r="D34" s="68">
        <v>0</v>
      </c>
      <c r="E34" s="68"/>
      <c r="F34" s="68"/>
      <c r="G34" s="69"/>
      <c r="H34" s="69"/>
      <c r="I34" s="70"/>
      <c r="J34" s="71">
        <f>J35</f>
        <v>432</v>
      </c>
      <c r="K34" s="71">
        <f>K35</f>
        <v>282.2</v>
      </c>
      <c r="L34" s="131">
        <f>L35</f>
        <v>324</v>
      </c>
      <c r="M34" s="94">
        <f t="shared" si="0"/>
        <v>87.09876543209876</v>
      </c>
    </row>
    <row r="35" spans="1:13" s="48" customFormat="1" ht="17.25" customHeight="1">
      <c r="A35" s="72" t="s">
        <v>37</v>
      </c>
      <c r="B35" s="60">
        <v>802</v>
      </c>
      <c r="C35" s="73">
        <v>10</v>
      </c>
      <c r="D35" s="73">
        <v>1</v>
      </c>
      <c r="E35" s="73"/>
      <c r="F35" s="73"/>
      <c r="G35" s="74"/>
      <c r="H35" s="74"/>
      <c r="I35" s="75"/>
      <c r="J35" s="77">
        <f>'[1]приложение 5'!$D$41</f>
        <v>432</v>
      </c>
      <c r="K35" s="77">
        <v>282.2</v>
      </c>
      <c r="L35" s="133">
        <v>324</v>
      </c>
      <c r="M35" s="85">
        <f t="shared" si="0"/>
        <v>87.09876543209876</v>
      </c>
    </row>
    <row r="36" spans="1:13" s="140" customFormat="1" ht="16.5" customHeight="1" hidden="1">
      <c r="A36" s="135" t="s">
        <v>36</v>
      </c>
      <c r="B36" s="136">
        <v>802</v>
      </c>
      <c r="C36" s="137">
        <v>11</v>
      </c>
      <c r="D36" s="137">
        <v>0</v>
      </c>
      <c r="E36" s="138"/>
      <c r="F36" s="138"/>
      <c r="G36" s="138"/>
      <c r="H36" s="138"/>
      <c r="I36" s="139"/>
      <c r="J36" s="132">
        <f>J37</f>
        <v>0</v>
      </c>
      <c r="K36" s="132"/>
      <c r="L36" s="132"/>
      <c r="M36" s="85" t="e">
        <f t="shared" si="0"/>
        <v>#DIV/0!</v>
      </c>
    </row>
    <row r="37" spans="1:13" s="140" customFormat="1" ht="16.5" customHeight="1" hidden="1">
      <c r="A37" s="135" t="s">
        <v>35</v>
      </c>
      <c r="B37" s="136">
        <v>802</v>
      </c>
      <c r="C37" s="137">
        <v>11</v>
      </c>
      <c r="D37" s="137">
        <v>1</v>
      </c>
      <c r="E37" s="138"/>
      <c r="F37" s="138"/>
      <c r="G37" s="138"/>
      <c r="H37" s="138"/>
      <c r="I37" s="139"/>
      <c r="J37" s="132">
        <v>0</v>
      </c>
      <c r="K37" s="132"/>
      <c r="L37" s="132"/>
      <c r="M37" s="85" t="e">
        <f t="shared" si="0"/>
        <v>#DIV/0!</v>
      </c>
    </row>
    <row r="38" spans="1:13" ht="18" customHeight="1">
      <c r="A38" s="82" t="s">
        <v>34</v>
      </c>
      <c r="B38" s="65"/>
      <c r="C38" s="68"/>
      <c r="D38" s="68"/>
      <c r="E38" s="69"/>
      <c r="F38" s="69"/>
      <c r="G38" s="69"/>
      <c r="H38" s="69"/>
      <c r="I38" s="70"/>
      <c r="J38" s="71">
        <f>J13+J20+J22+J24+J26+J30+J32+J34+J36</f>
        <v>15079.1</v>
      </c>
      <c r="K38" s="71">
        <f>K13+K20+K22+K24+K26+K30+K32+K34+K36</f>
        <v>5957.200000000001</v>
      </c>
      <c r="L38" s="131">
        <f>L13+L20+L22+L24+L26+L30+L32+L34+L36</f>
        <v>5937.2</v>
      </c>
      <c r="M38" s="94">
        <f t="shared" si="0"/>
        <v>100.33685912551374</v>
      </c>
    </row>
    <row r="39" spans="1:11" ht="12.75">
      <c r="A39" s="49"/>
      <c r="B39" s="49"/>
      <c r="C39" s="49"/>
      <c r="D39" s="49"/>
      <c r="E39" s="49"/>
      <c r="F39" s="49"/>
      <c r="G39" s="50"/>
      <c r="H39" s="51"/>
      <c r="I39" s="51"/>
      <c r="J39" s="52"/>
      <c r="K39" s="52"/>
    </row>
    <row r="40" spans="9:11" ht="15.75">
      <c r="I40" s="55"/>
      <c r="J40" s="56"/>
      <c r="K40" s="56"/>
    </row>
    <row r="41" spans="10:11" ht="12.75">
      <c r="J41" s="57"/>
      <c r="K41" s="57"/>
    </row>
  </sheetData>
  <sheetProtection/>
  <mergeCells count="10">
    <mergeCell ref="E11:H11"/>
    <mergeCell ref="C10:D10"/>
    <mergeCell ref="E10:H10"/>
    <mergeCell ref="A7:M7"/>
    <mergeCell ref="A8:M8"/>
    <mergeCell ref="B1:M1"/>
    <mergeCell ref="B2:M2"/>
    <mergeCell ref="C3:M3"/>
    <mergeCell ref="B4:M4"/>
    <mergeCell ref="B5:M5"/>
  </mergeCells>
  <printOptions/>
  <pageMargins left="0.7480314960629921" right="0.7480314960629921" top="0.5511811023622047" bottom="0.5905511811023623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23"/>
  <sheetViews>
    <sheetView view="pageBreakPreview" zoomScaleSheetLayoutView="100" zoomScalePageLayoutView="0" workbookViewId="0" topLeftCell="A1">
      <selection activeCell="C5" sqref="C5:E5"/>
    </sheetView>
  </sheetViews>
  <sheetFormatPr defaultColWidth="9.00390625" defaultRowHeight="12.75"/>
  <cols>
    <col min="1" max="1" width="30.00390625" style="0" customWidth="1"/>
    <col min="2" max="2" width="24.875" style="0" customWidth="1"/>
    <col min="3" max="3" width="14.375" style="0" customWidth="1"/>
    <col min="4" max="4" width="13.00390625" style="0" customWidth="1"/>
  </cols>
  <sheetData>
    <row r="1" spans="3:5" ht="12.75">
      <c r="C1" s="161" t="s">
        <v>31</v>
      </c>
      <c r="D1" s="176"/>
      <c r="E1" s="176"/>
    </row>
    <row r="2" spans="3:5" ht="12.75">
      <c r="C2" s="161" t="s">
        <v>32</v>
      </c>
      <c r="D2" s="176"/>
      <c r="E2" s="176"/>
    </row>
    <row r="3" spans="3:5" ht="12.75">
      <c r="C3" s="161" t="s">
        <v>33</v>
      </c>
      <c r="D3" s="176"/>
      <c r="E3" s="176"/>
    </row>
    <row r="4" spans="3:5" ht="12.75">
      <c r="C4" s="161" t="s">
        <v>159</v>
      </c>
      <c r="D4" s="176"/>
      <c r="E4" s="176"/>
    </row>
    <row r="5" spans="3:5" ht="12.75">
      <c r="C5" s="161" t="s">
        <v>93</v>
      </c>
      <c r="D5" s="176"/>
      <c r="E5" s="176"/>
    </row>
    <row r="7" spans="1:9" ht="15">
      <c r="A7" s="174" t="s">
        <v>65</v>
      </c>
      <c r="B7" s="175"/>
      <c r="C7" s="175"/>
      <c r="D7" s="175"/>
      <c r="E7" s="1"/>
      <c r="F7" s="11"/>
      <c r="G7" s="11"/>
      <c r="H7" s="11"/>
      <c r="I7" s="11"/>
    </row>
    <row r="8" spans="1:9" ht="15">
      <c r="A8" s="174" t="s">
        <v>66</v>
      </c>
      <c r="B8" s="175"/>
      <c r="C8" s="175"/>
      <c r="D8" s="175"/>
      <c r="E8" s="1"/>
      <c r="F8" s="12"/>
      <c r="G8" s="12"/>
      <c r="H8" s="12"/>
      <c r="I8" s="12"/>
    </row>
    <row r="9" spans="1:9" ht="15">
      <c r="A9" s="174" t="s">
        <v>156</v>
      </c>
      <c r="B9" s="175"/>
      <c r="C9" s="175"/>
      <c r="D9" s="175"/>
      <c r="E9" s="1"/>
      <c r="F9" s="12"/>
      <c r="G9" s="12"/>
      <c r="H9" s="12"/>
      <c r="I9" s="12"/>
    </row>
    <row r="11" ht="12.75">
      <c r="D11" s="14" t="s">
        <v>67</v>
      </c>
    </row>
    <row r="12" spans="1:5" ht="57" customHeight="1">
      <c r="A12" s="15" t="s">
        <v>68</v>
      </c>
      <c r="B12" s="15" t="s">
        <v>69</v>
      </c>
      <c r="C12" s="15" t="s">
        <v>70</v>
      </c>
      <c r="D12" s="15" t="s">
        <v>134</v>
      </c>
      <c r="E12" s="13"/>
    </row>
    <row r="13" spans="1:5" ht="39.75" customHeight="1">
      <c r="A13" s="5" t="s">
        <v>71</v>
      </c>
      <c r="B13" s="4" t="s">
        <v>72</v>
      </c>
      <c r="C13" s="28">
        <f>C14</f>
        <v>30</v>
      </c>
      <c r="D13" s="28">
        <f>D14</f>
        <v>-821</v>
      </c>
      <c r="E13" s="13"/>
    </row>
    <row r="14" spans="1:5" ht="30.75" customHeight="1">
      <c r="A14" s="5" t="s">
        <v>73</v>
      </c>
      <c r="B14" s="4" t="s">
        <v>74</v>
      </c>
      <c r="C14" s="28">
        <f>C15+C18</f>
        <v>30</v>
      </c>
      <c r="D14" s="28">
        <f>D18+D17</f>
        <v>-821</v>
      </c>
      <c r="E14" s="13"/>
    </row>
    <row r="15" spans="1:5" ht="25.5">
      <c r="A15" s="5" t="s">
        <v>75</v>
      </c>
      <c r="B15" s="4" t="s">
        <v>76</v>
      </c>
      <c r="C15" s="29">
        <v>-15049.1</v>
      </c>
      <c r="D15" s="29">
        <v>-6833.8</v>
      </c>
      <c r="E15" s="13"/>
    </row>
    <row r="16" spans="1:5" ht="27" customHeight="1">
      <c r="A16" s="5" t="s">
        <v>77</v>
      </c>
      <c r="B16" s="4" t="s">
        <v>78</v>
      </c>
      <c r="C16" s="28">
        <f>C15</f>
        <v>-15049.1</v>
      </c>
      <c r="D16" s="28">
        <f>D15</f>
        <v>-6833.8</v>
      </c>
      <c r="E16" s="13"/>
    </row>
    <row r="17" spans="1:5" ht="27" customHeight="1">
      <c r="A17" s="5" t="s">
        <v>79</v>
      </c>
      <c r="B17" s="4" t="s">
        <v>80</v>
      </c>
      <c r="C17" s="28">
        <f>C15</f>
        <v>-15049.1</v>
      </c>
      <c r="D17" s="28">
        <f>D15</f>
        <v>-6833.8</v>
      </c>
      <c r="E17" s="13"/>
    </row>
    <row r="18" spans="1:5" ht="25.5">
      <c r="A18" s="5" t="s">
        <v>81</v>
      </c>
      <c r="B18" s="4" t="s">
        <v>82</v>
      </c>
      <c r="C18" s="30">
        <v>15079.1</v>
      </c>
      <c r="D18" s="30">
        <v>6012.8</v>
      </c>
      <c r="E18" s="13"/>
    </row>
    <row r="19" spans="1:5" ht="33.75" customHeight="1">
      <c r="A19" s="5" t="s">
        <v>83</v>
      </c>
      <c r="B19" s="4" t="s">
        <v>84</v>
      </c>
      <c r="C19" s="28">
        <f aca="true" t="shared" si="0" ref="C19:D21">C18</f>
        <v>15079.1</v>
      </c>
      <c r="D19" s="28">
        <f t="shared" si="0"/>
        <v>6012.8</v>
      </c>
      <c r="E19" s="13"/>
    </row>
    <row r="20" spans="1:5" ht="29.25" customHeight="1">
      <c r="A20" s="5" t="s">
        <v>85</v>
      </c>
      <c r="B20" s="4" t="s">
        <v>86</v>
      </c>
      <c r="C20" s="28">
        <f t="shared" si="0"/>
        <v>15079.1</v>
      </c>
      <c r="D20" s="28">
        <f t="shared" si="0"/>
        <v>6012.8</v>
      </c>
      <c r="E20" s="13"/>
    </row>
    <row r="21" spans="1:5" ht="41.25" customHeight="1">
      <c r="A21" s="5" t="s">
        <v>87</v>
      </c>
      <c r="B21" s="4" t="s">
        <v>88</v>
      </c>
      <c r="C21" s="28">
        <f t="shared" si="0"/>
        <v>15079.1</v>
      </c>
      <c r="D21" s="28">
        <f t="shared" si="0"/>
        <v>6012.8</v>
      </c>
      <c r="E21" s="13"/>
    </row>
    <row r="22" ht="12.75">
      <c r="E22" s="13"/>
    </row>
    <row r="23" ht="12.75">
      <c r="E23" s="13"/>
    </row>
  </sheetData>
  <sheetProtection/>
  <mergeCells count="8">
    <mergeCell ref="A8:D8"/>
    <mergeCell ref="A9:D9"/>
    <mergeCell ref="A7:D7"/>
    <mergeCell ref="C1:E1"/>
    <mergeCell ref="C2:E2"/>
    <mergeCell ref="C3:E3"/>
    <mergeCell ref="C4:E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</dc:creator>
  <cp:keywords/>
  <dc:description/>
  <cp:lastModifiedBy>Енинское</cp:lastModifiedBy>
  <cp:lastPrinted>2020-10-19T11:18:27Z</cp:lastPrinted>
  <dcterms:created xsi:type="dcterms:W3CDTF">2015-09-21T08:31:07Z</dcterms:created>
  <dcterms:modified xsi:type="dcterms:W3CDTF">2020-10-19T11:19:50Z</dcterms:modified>
  <cp:category/>
  <cp:version/>
  <cp:contentType/>
  <cp:contentStatus/>
</cp:coreProperties>
</file>