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'Расходы'!$9:$9</definedName>
    <definedName name="_xlnm.Print_Area" localSheetId="0">'Доходы'!$A$1:$G$47</definedName>
    <definedName name="_xlnm.Print_Area" localSheetId="2">'Источники'!$A$1:$D$21</definedName>
    <definedName name="_xlnm.Print_Area" localSheetId="1">'Расходы'!$A$1:$N$120</definedName>
  </definedNames>
  <calcPr fullCalcOnLoad="1"/>
</workbook>
</file>

<file path=xl/sharedStrings.xml><?xml version="1.0" encoding="utf-8"?>
<sst xmlns="http://schemas.openxmlformats.org/spreadsheetml/2006/main" count="581" uniqueCount="261">
  <si>
    <t>Код дохода по КД</t>
  </si>
  <si>
    <t>Наименование</t>
  </si>
  <si>
    <t>Утверждено по бюджету</t>
  </si>
  <si>
    <t>ДОХОДЫ 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</si>
  <si>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</si>
  <si>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</si>
  <si>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</si>
  <si>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</si>
  <si>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1 01 02000 00 0000 110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</si>
  <si>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</si>
  <si>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</si>
  <si>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 К РФ</t>
  </si>
  <si>
    <t>1 06 00000 00 0000 000</t>
  </si>
  <si>
    <t>НАЛОГИ НА ДОХОДЫ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</si>
  <si>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</si>
  <si>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</si>
  <si>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</si>
  <si>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</si>
  <si>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</si>
  <si>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</si>
  <si>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</si>
  <si>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</si>
  <si>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1 08 00000 00 0000 000</t>
  </si>
  <si>
    <t>ГОСУДАРСТВЕННАЯ ПОШЛИНА</t>
  </si>
  <si>
    <t>1 08 04020 01 0000 110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</si>
  <si>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</si>
  <si>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</si>
  <si>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</si>
  <si>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</si>
  <si>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</si>
  <si>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</si>
  <si>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Наименование дохода</t>
  </si>
  <si>
    <t>Фактически исполнено</t>
  </si>
  <si>
    <t xml:space="preserve">Утвержено </t>
  </si>
  <si>
    <t>постановлением администрации</t>
  </si>
  <si>
    <t>поселения</t>
  </si>
  <si>
    <t>ВСЕГО РАСХОДОВ</t>
  </si>
  <si>
    <t>Прочая закупка товаров, работ и услуг для обеспечения государственных (муниципальных) нужд</t>
  </si>
  <si>
    <t>Мероприятия в области физической культуры и спорта</t>
  </si>
  <si>
    <t>Физическая культура</t>
  </si>
  <si>
    <t>ФИЗИЧЕСКАЯ КУЛЬТУРА И СПОРТ</t>
  </si>
  <si>
    <t>Иные пенсии, социальные доплаты к пенсиям</t>
  </si>
  <si>
    <t>Пенсионное обеспечение</t>
  </si>
  <si>
    <t>СОЦИАЛЬНАЯ ПОЛИТИКА</t>
  </si>
  <si>
    <t>0</t>
  </si>
  <si>
    <t>Иные межбюджетные трансферты</t>
  </si>
  <si>
    <t>Культура</t>
  </si>
  <si>
    <t>КУЛЬТУРА, КИНЕМАТОГРАФИЯ</t>
  </si>
  <si>
    <t>91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</si>
  <si>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</si>
  <si>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Молодежная политика</t>
  </si>
  <si>
    <t>ОБРАЗОВАНИЕ</t>
  </si>
  <si>
    <t>Организация и содержание мест захоронения</t>
  </si>
  <si>
    <t>Уличное освещение</t>
  </si>
  <si>
    <t>Благоустройство</t>
  </si>
  <si>
    <t>99</t>
  </si>
  <si>
    <t>Жилищное хозяйство</t>
  </si>
  <si>
    <t>ЖИЛИЩНО-КОММУНАЛЬНОЕ ХОЗЯЙСТВО</t>
  </si>
  <si>
    <t>07</t>
  </si>
  <si>
    <t>Дорожное хозяйство</t>
  </si>
  <si>
    <t>НАЦИОНАЛЬНАЯ ЭКОНОМИКА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</si>
  <si>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</si>
  <si>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</si>
  <si>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</si>
  <si>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</si>
  <si>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</si>
  <si>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4</t>
  </si>
  <si>
    <t>16</t>
  </si>
  <si>
    <t>Выполнение других обязательств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</si>
  <si>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</si>
  <si>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</si>
  <si>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Резервные средства</t>
  </si>
  <si>
    <t>Резервные фонды местных администраций</t>
  </si>
  <si>
    <t>Резервные фонды</t>
  </si>
  <si>
    <t>92</t>
  </si>
  <si>
    <t>Межбюджетные трансферты, передаваемые на выполнение полномочий в области внешнего финансового контроля</t>
  </si>
  <si>
    <t>Обеспечение финансовых, налоговых и таможенных органов и органов финансового (финансово-бюджетного) надзора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</si>
  <si>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</si>
  <si>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</si>
  <si>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осуществление  полномочий  по правовому обеспечению деятельности органов местного самоуправления поселения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</si>
  <si>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</si>
  <si>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земельного налога</t>
  </si>
  <si>
    <t>Центральный аппарат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</si>
  <si>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</si>
  <si>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</si>
  <si>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</si>
  <si>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</si>
  <si>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</si>
  <si>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</si>
  <si>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</si>
  <si>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ГРБС</t>
  </si>
  <si>
    <t>Утверждено в бюджете</t>
  </si>
  <si>
    <t>ИСПОЛНЕНИЕ</t>
  </si>
  <si>
    <t xml:space="preserve">по источникам внутреннего финансирования дефицита бюджета </t>
  </si>
  <si>
    <t>(тыс. руб.)</t>
  </si>
  <si>
    <t>Наименование показателя</t>
  </si>
  <si>
    <t>Код источника финансирования по КИВФ, КИВнФ</t>
  </si>
  <si>
    <t>Утверждено на год</t>
  </si>
  <si>
    <t>ИСТОЧНИКИ ВНУТРЕННЕГО ФИНАНСИРОВАНИЯ ДЕФИЦИТА  БЮДЖЕТА</t>
  </si>
  <si>
    <t>01  00  00  00  00  0000  000</t>
  </si>
  <si>
    <t>Изменение остатков средств на счетах по учету  средств бюджета</t>
  </si>
  <si>
    <t>01  05  00  00  00  0000  000</t>
  </si>
  <si>
    <t>Увеличение остатков средств бюджетов</t>
  </si>
  <si>
    <t>01  05  00  00  00  0000  500</t>
  </si>
  <si>
    <t>Увеличение прочих остатков средств бюджетов</t>
  </si>
  <si>
    <t>01  05  02  00  00  0000  500</t>
  </si>
  <si>
    <t>Увеличение прочих остатков денежных средств  бюджетов</t>
  </si>
  <si>
    <t>01  05  02  01  00  0000  510</t>
  </si>
  <si>
    <t>Уменьшение остатков средств бюджетов</t>
  </si>
  <si>
    <t>01  05  00  00  00  0000  600</t>
  </si>
  <si>
    <t>Уменьшение прочих остатков средств бюджетов</t>
  </si>
  <si>
    <t>01  05  02  00  00  0000  600</t>
  </si>
  <si>
    <t>Уменьшение прочих остатков денежных средств  бюджетов</t>
  </si>
  <si>
    <t>01  05  02  01  00  0000  610</t>
  </si>
  <si>
    <t>Уменьшение прочих остатков денежных средств  бюджетов сельских поселений</t>
  </si>
  <si>
    <t>01  05  02  01  10  0000  610</t>
  </si>
  <si>
    <t>1 17 0000 00 0000 000</t>
  </si>
  <si>
    <t>ПРОЧИЕ НЕНАЛОГОВЫЕ ДОХОДЫ</t>
  </si>
  <si>
    <t>1 17 05050 10 0000 180</t>
  </si>
  <si>
    <t>Прочие неналоговые доходы бюджетов сельских поселений</t>
  </si>
  <si>
    <t>(приложение 3)</t>
  </si>
  <si>
    <t xml:space="preserve">%     Исполнения </t>
  </si>
  <si>
    <t>Коммунальное хозяйство</t>
  </si>
  <si>
    <t>БЕЗВОЗМЕЗДНЫЕ ПОСТУПЛЕНИЯ ОТ ДРУГИХ БЮДЖЕТОВ БЮДЖЕТНОЙ СИСТЕМЫ РОССИЙСКОЙ ФЕДЕРАЦИИ</t>
  </si>
  <si>
    <t>Обеспечение деятельности органов государственной власти субъектов Российской Федерации и органов местного самоуправления</t>
  </si>
  <si>
    <t>00</t>
  </si>
  <si>
    <t>00000</t>
  </si>
  <si>
    <t>00180</t>
  </si>
  <si>
    <t>Фонд оплаты труда государственных (муниципальных) органов</t>
  </si>
  <si>
    <t>00190</t>
  </si>
  <si>
    <t>Расходы на обеспечение функций государственных (муниципальных) органов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</si>
  <si>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
</t>
  </si>
  <si>
    <t>Закупка товаров, работ, услуг в сфере информационно-коммуникационных технологий</t>
  </si>
  <si>
    <t>Уплата иных платежей</t>
  </si>
  <si>
    <t>20000</t>
  </si>
  <si>
    <t>20010</t>
  </si>
  <si>
    <t>20040</t>
  </si>
  <si>
    <t>Межбюджетные трансферты, передаваемые на осуществление переданных полномочий по осуществлению внутреннего муниципального финансового контроля</t>
  </si>
  <si>
    <t>20060</t>
  </si>
  <si>
    <t>20080</t>
  </si>
  <si>
    <t>71</t>
  </si>
  <si>
    <t>00010</t>
  </si>
  <si>
    <t>00020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</si>
  <si>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</si>
  <si>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02</t>
  </si>
  <si>
    <t>72140</t>
  </si>
  <si>
    <t>20020</t>
  </si>
  <si>
    <t>Обеспечение деятельности органов государственной (муниципальной) власти и органов местного самоуправления</t>
  </si>
  <si>
    <t>87</t>
  </si>
  <si>
    <t>51180</t>
  </si>
  <si>
    <t>Мероприятия, связанные с обеспечением национальной безопасности и правоохранительной деятельности</t>
  </si>
  <si>
    <t>93</t>
  </si>
  <si>
    <t>00120</t>
  </si>
  <si>
    <t>20300</t>
  </si>
  <si>
    <t>Неисполненные обязательства в области дорожного хозяйства за счет бюджетных ассигнований дорожного фонда</t>
  </si>
  <si>
    <t>Мероприятия в области жилищного хозяйства</t>
  </si>
  <si>
    <t>94</t>
  </si>
  <si>
    <t>Выполнение переданных полномочий в части содержания муниципального жилищного фонда</t>
  </si>
  <si>
    <t>00220</t>
  </si>
  <si>
    <t>Выполнение переданных полномочий в части обеспечение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 создание условий для жилищного строительства</t>
  </si>
  <si>
    <t>00140</t>
  </si>
  <si>
    <t>Поддержка коммунального хозяйства</t>
  </si>
  <si>
    <t>95</t>
  </si>
  <si>
    <t>Выполнение переданных полномочий в части  организация в границах поселения электро-, тепло-, газо- и водоснабжения населения, водоотведения, снабжения населения топливом</t>
  </si>
  <si>
    <t>96</t>
  </si>
  <si>
    <t>00040</t>
  </si>
  <si>
    <t>00060</t>
  </si>
  <si>
    <t>Мероприятия по благоустройству в рамках  реализации проекта "Народный бюджет"</t>
  </si>
  <si>
    <t>S2270</t>
  </si>
  <si>
    <t/>
  </si>
  <si>
    <t>20090</t>
  </si>
  <si>
    <t>89</t>
  </si>
  <si>
    <t>Межбюджетные трансферты, передаваемые на осуществление полномочий в части реализации мероприятий по обеспечению жителей услугами учреждений культуры</t>
  </si>
  <si>
    <t>20100</t>
  </si>
  <si>
    <t>Доплата к пенсии муниципальным служащим</t>
  </si>
  <si>
    <t>00160</t>
  </si>
  <si>
    <t>Социальное обеспечение населения</t>
  </si>
  <si>
    <t>Межбюджетные трансферты, передаваемые на осуществление полномочий по расчету и предоставлению ежемесячной денежной компенсации на оплату жилого помещения, отопления, освещения и ежегодной денежной компенсации на оплату твердого топлива работникам культуры</t>
  </si>
  <si>
    <t>88</t>
  </si>
  <si>
    <t>00080</t>
  </si>
  <si>
    <t>тыс. руб.</t>
  </si>
  <si>
    <t xml:space="preserve">Код расхода </t>
  </si>
  <si>
    <t>постановлением                                                 администрации поселения</t>
  </si>
  <si>
    <t>Утверждено</t>
  </si>
  <si>
    <t>(приложение 2)</t>
  </si>
  <si>
    <t xml:space="preserve">                                                                                 Утвержено </t>
  </si>
  <si>
    <t xml:space="preserve">                                                                                 (приложение 1)</t>
  </si>
  <si>
    <t xml:space="preserve">                                                                                 постановлением администрации</t>
  </si>
  <si>
    <t xml:space="preserve">                                                                                 поселения</t>
  </si>
  <si>
    <t xml:space="preserve">Исполнение по доходам  бюджета сельского поселения Артюшинское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</si>
  <si>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</si>
  <si>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</si>
  <si>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Исполнение по расходам бюджета сельского поселения  Артюшинское</t>
  </si>
  <si>
    <t>(тыс. рублей)</t>
  </si>
  <si>
    <t>Администрация сельского поселения Артюшинское</t>
  </si>
  <si>
    <t>Расходы на выплаты персоналу государственных (муниципальных) органов и органов местного самоуправления</t>
  </si>
  <si>
    <t>Взносы по обязательному социальному страхованию
на выплаты денежного содержания и иные выплаты работникам
государственных (муниципальных) органов</t>
  </si>
  <si>
    <t>Фонд оплаты труда государственных (муниципальных) органов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</t>
  </si>
  <si>
    <t>74030</t>
  </si>
  <si>
    <t xml:space="preserve">Взносы по обязательному социальному страхованию
на выплаты денежного содержания и иные выплаты работникам
государственных (муниципальных) органов 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
</t>
  </si>
  <si>
    <t>Уплата прочих налогов, сборов</t>
  </si>
  <si>
    <t>0000</t>
  </si>
  <si>
    <t>Обязательства в области дорожного хозяйства за счет бюджетных ассигнований дорожного фонда, полученные в прошлом периоде</t>
  </si>
  <si>
    <t>21300</t>
  </si>
  <si>
    <t>Межбюджетные трансферты на увеличение бюджетных ассигнований дорожного фонда муниципального района</t>
  </si>
  <si>
    <t>Закупка товаров, работ, услуг в целях капитального ремонта государствнного (муниципального) имущества</t>
  </si>
  <si>
    <t>Прочая закупка товаров, работ и услуг для государственных (муниципальных) нужд</t>
  </si>
  <si>
    <t>Прочие мероприятия по благоустройству городских округов и поселений</t>
  </si>
  <si>
    <t>Мероприятия по благоустройству в рамках подпрограммы "Развитие местного самоуправления в Вологодской области" государственной программы "Экономическое развитие Вологодской области на 2014-2020 годы"</t>
  </si>
  <si>
    <t>% Исполнения</t>
  </si>
  <si>
    <t>1 05 00000 00 0000 000</t>
  </si>
  <si>
    <t>НАЛОГИ НА СОВОКУПНЫЙ ДОХОД</t>
  </si>
  <si>
    <t>1 05 03010 01 3000 110</t>
  </si>
  <si>
    <t>Единый сельскохозяйственный налог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</si>
  <si>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</si>
  <si>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</si>
  <si>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Сельское хозяйство и рыболовство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</si>
  <si>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</si>
  <si>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</si>
  <si>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</si>
  <si>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субсидии бюджетам сельских поселений</t>
  </si>
  <si>
    <t>2 02 15002 10 0000 150</t>
  </si>
  <si>
    <t>2 02 29999 10 0000 150</t>
  </si>
  <si>
    <t>2 02 35118 10 0000 150</t>
  </si>
  <si>
    <t>2 02 40014 10 0000 150</t>
  </si>
  <si>
    <t>2 07 05020 10 0000  150</t>
  </si>
  <si>
    <t>Другие вопросы в области культуры, кинемотографии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</si>
  <si>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</si>
  <si>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</si>
  <si>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1 14 00000 00 0000 000</t>
  </si>
  <si>
    <t>ДОХОДЫ ОТ ПРОДАЖИ МАТЕРИАЛЬНЫХ И НЕМАТЕРИАЛЬНЫХ АКТИВОВ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</si>
  <si>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</si>
  <si>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</si>
  <si>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Обеспечение проведения выборов и референдумов</t>
  </si>
  <si>
    <t>5</t>
  </si>
  <si>
    <t>В % к аналогичному периоду прошлого года</t>
  </si>
  <si>
    <t>‾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</si>
  <si>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</si>
  <si>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</si>
  <si>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</si>
  <si>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</si>
  <si>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</si>
  <si>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</si>
  <si>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2 02 36900 10 0000 150</t>
  </si>
  <si>
    <t>Единая субвенция бюджетам сельских поселений из бюджета субъекта Российской Федерации</t>
  </si>
  <si>
    <t>Фактически исполнено 1 полугодие 2020 г</t>
  </si>
  <si>
    <t>Фактически исполнено за 1 полугодие 2020 г</t>
  </si>
  <si>
    <t>1 13 00000 00 0000 000</t>
  </si>
  <si>
    <t>ДОХОДЫ ОТ ОКАЗАНИЯ ПЛАТНЫХ УСЛУГ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</si>
  <si>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</si>
  <si>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</si>
  <si>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в 2,0 раза</t>
  </si>
  <si>
    <t>в 1,9 раза</t>
  </si>
  <si>
    <t>в 2,6 раза</t>
  </si>
  <si>
    <t>за 1 полугодие 2022  года</t>
  </si>
  <si>
    <t>сельского поселения Артюшинское за 1 полугодие 2022  года</t>
  </si>
  <si>
    <t>−</t>
  </si>
  <si>
    <t xml:space="preserve">                                                                                 от   08.07.2022 № 44</t>
  </si>
  <si>
    <t>от   08.07.2022 № 44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</si>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</sst>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"/>
    <numFmt numFmtId="179" formatCode="00"/>
    <numFmt numFmtId="180" formatCode="&quot;&quot;###,##0.00"/>
  </numFmts>
  <fonts count="65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color indexed="12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yr"/>
      <family val="2"/>
    </font>
    <font>
      <b/>
      <sz val="11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28" borderId="3" applyNumberFormat="0">
      <alignment horizontal="right" vertical="top"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9" fontId="10" fillId="29" borderId="3">
      <alignment horizontal="left" vertical="top"/>
      <protection/>
    </xf>
    <xf numFmtId="49" fontId="11" fillId="0" borderId="3">
      <alignment horizontal="left" vertical="top"/>
      <protection/>
    </xf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0" fillId="30" borderId="3">
      <alignment horizontal="left" vertical="top" wrapText="1"/>
      <protection/>
    </xf>
    <xf numFmtId="0" fontId="11" fillId="0" borderId="3">
      <alignment horizontal="left" vertical="top" wrapText="1"/>
      <protection/>
    </xf>
    <xf numFmtId="0" fontId="10" fillId="31" borderId="3">
      <alignment horizontal="left" vertical="top" wrapText="1"/>
      <protection/>
    </xf>
    <xf numFmtId="0" fontId="10" fillId="32" borderId="3">
      <alignment horizontal="left" vertical="top" wrapText="1"/>
      <protection/>
    </xf>
    <xf numFmtId="0" fontId="10" fillId="33" borderId="3">
      <alignment horizontal="left" vertical="top" wrapText="1"/>
      <protection/>
    </xf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  <xf numFmtId="0" fontId="12" fillId="0" borderId="0">
      <alignment horizontal="left" vertical="top"/>
      <protection/>
    </xf>
    <xf numFmtId="0" fontId="55" fillId="0" borderId="7" applyNumberFormat="0" applyFill="0" applyAlignment="0" applyProtection="0"/>
    <xf numFmtId="0" fontId="56" fillId="35" borderId="8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30" borderId="9" applyNumberFormat="0">
      <alignment horizontal="right" vertical="top"/>
      <protection/>
    </xf>
    <xf numFmtId="0" fontId="10" fillId="31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10" fillId="32" borderId="9" applyNumberFormat="0">
      <alignment horizontal="right" vertical="top"/>
      <protection/>
    </xf>
    <xf numFmtId="0" fontId="10" fillId="0" borderId="3" applyNumberFormat="0">
      <alignment horizontal="right" vertical="top"/>
      <protection/>
    </xf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8" borderId="10" applyNumberFormat="0" applyFont="0" applyAlignment="0" applyProtection="0"/>
    <xf numFmtId="9" fontId="1" fillId="0" borderId="0" applyFont="0" applyFill="0" applyBorder="0" applyAlignment="0" applyProtection="0"/>
    <xf numFmtId="49" fontId="13" fillId="39" borderId="3">
      <alignment horizontal="left" vertical="top" wrapText="1"/>
      <protection/>
    </xf>
    <xf numFmtId="49" fontId="10" fillId="0" borderId="3">
      <alignment horizontal="left" vertical="top" wrapText="1"/>
      <protection/>
    </xf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40" borderId="0" applyNumberFormat="0" applyBorder="0" applyAlignment="0" applyProtection="0"/>
    <xf numFmtId="0" fontId="10" fillId="34" borderId="3">
      <alignment horizontal="left" vertical="top" wrapText="1"/>
      <protection/>
    </xf>
    <xf numFmtId="0" fontId="10" fillId="0" borderId="3">
      <alignment horizontal="left" vertical="top" wrapText="1"/>
      <protection/>
    </xf>
  </cellStyleXfs>
  <cellXfs count="197">
    <xf numFmtId="0" fontId="0" fillId="0" borderId="0" xfId="0" applyAlignment="1">
      <alignment/>
    </xf>
    <xf numFmtId="0" fontId="0" fillId="0" borderId="0" xfId="0" applyAlignment="1">
      <alignment wrapText="1"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9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1" fillId="0" borderId="12" xfId="0" applyFont="1" applyBorder="1" applyAlignment="1">
      <alignment horizontal="center" vertical="top" wrapText="1"/>
    </xf>
    <xf numFmtId="0" fontId="17" fillId="41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Border="1" applyAlignment="1">
      <alignment/>
    </xf>
    <xf numFmtId="0" fontId="23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0" fontId="21" fillId="41" borderId="12" xfId="0" applyFont="1" applyFill="1" applyBorder="1" applyAlignment="1">
      <alignment horizontal="center" vertical="center" wrapText="1"/>
    </xf>
    <xf numFmtId="0" fontId="24" fillId="41" borderId="0" xfId="0" applyFont="1" applyFill="1" applyAlignment="1">
      <alignment/>
    </xf>
    <xf numFmtId="0" fontId="20" fillId="41" borderId="0" xfId="0" applyFont="1" applyFill="1" applyAlignment="1">
      <alignment/>
    </xf>
    <xf numFmtId="0" fontId="17" fillId="41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top" wrapText="1"/>
    </xf>
    <xf numFmtId="177" fontId="9" fillId="41" borderId="0" xfId="66" applyNumberFormat="1" applyFont="1" applyFill="1" applyBorder="1" applyAlignment="1" applyProtection="1">
      <alignment horizontal="right"/>
      <protection hidden="1"/>
    </xf>
    <xf numFmtId="0" fontId="17" fillId="0" borderId="0" xfId="0" applyFont="1" applyAlignment="1">
      <alignment horizontal="right"/>
    </xf>
    <xf numFmtId="0" fontId="21" fillId="41" borderId="12" xfId="0" applyFont="1" applyFill="1" applyBorder="1" applyAlignment="1">
      <alignment horizontal="center" vertical="top" wrapText="1"/>
    </xf>
    <xf numFmtId="177" fontId="17" fillId="0" borderId="12" xfId="0" applyNumberFormat="1" applyFont="1" applyBorder="1" applyAlignment="1">
      <alignment horizontal="center" vertical="center" wrapText="1"/>
    </xf>
    <xf numFmtId="177" fontId="17" fillId="41" borderId="12" xfId="0" applyNumberFormat="1" applyFont="1" applyFill="1" applyBorder="1" applyAlignment="1">
      <alignment horizontal="center" vertical="center" wrapText="1"/>
    </xf>
    <xf numFmtId="177" fontId="17" fillId="0" borderId="13" xfId="0" applyNumberFormat="1" applyFont="1" applyBorder="1" applyAlignment="1">
      <alignment horizontal="center" vertical="center" wrapText="1"/>
    </xf>
    <xf numFmtId="177" fontId="21" fillId="41" borderId="12" xfId="0" applyNumberFormat="1" applyFont="1" applyFill="1" applyBorder="1" applyAlignment="1">
      <alignment horizontal="center" vertical="top" wrapText="1"/>
    </xf>
    <xf numFmtId="177" fontId="21" fillId="41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4" fillId="0" borderId="0" xfId="66" applyFont="1" applyAlignment="1">
      <alignment/>
      <protection/>
    </xf>
    <xf numFmtId="0" fontId="2" fillId="0" borderId="0" xfId="66" applyFont="1">
      <alignment/>
      <protection/>
    </xf>
    <xf numFmtId="0" fontId="2" fillId="0" borderId="0" xfId="66">
      <alignment/>
      <protection/>
    </xf>
    <xf numFmtId="0" fontId="9" fillId="0" borderId="0" xfId="66" applyFont="1">
      <alignment/>
      <protection/>
    </xf>
    <xf numFmtId="0" fontId="16" fillId="0" borderId="0" xfId="66" applyFont="1" applyFill="1" applyProtection="1">
      <alignment/>
      <protection hidden="1"/>
    </xf>
    <xf numFmtId="49" fontId="16" fillId="0" borderId="0" xfId="66" applyNumberFormat="1" applyFont="1" applyFill="1" applyProtection="1">
      <alignment/>
      <protection hidden="1"/>
    </xf>
    <xf numFmtId="49" fontId="16" fillId="0" borderId="0" xfId="66" applyNumberFormat="1" applyFont="1" applyFill="1" applyBorder="1" applyProtection="1">
      <alignment/>
      <protection hidden="1"/>
    </xf>
    <xf numFmtId="0" fontId="16" fillId="0" borderId="0" xfId="66" applyFont="1" applyFill="1" applyBorder="1" applyProtection="1">
      <alignment/>
      <protection hidden="1"/>
    </xf>
    <xf numFmtId="0" fontId="6" fillId="0" borderId="0" xfId="66" applyFont="1">
      <alignment/>
      <protection/>
    </xf>
    <xf numFmtId="0" fontId="8" fillId="0" borderId="0" xfId="66" applyFont="1" applyFill="1">
      <alignment/>
      <protection/>
    </xf>
    <xf numFmtId="0" fontId="8" fillId="0" borderId="0" xfId="66" applyFont="1">
      <alignment/>
      <protection/>
    </xf>
    <xf numFmtId="0" fontId="4" fillId="0" borderId="0" xfId="66" applyFont="1">
      <alignment/>
      <protection/>
    </xf>
    <xf numFmtId="0" fontId="6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4" fillId="0" borderId="0" xfId="66" applyFont="1" applyFill="1">
      <alignment/>
      <protection/>
    </xf>
    <xf numFmtId="0" fontId="5" fillId="0" borderId="0" xfId="66" applyFont="1">
      <alignment/>
      <protection/>
    </xf>
    <xf numFmtId="0" fontId="2" fillId="0" borderId="0" xfId="66" applyFill="1">
      <alignment/>
      <protection/>
    </xf>
    <xf numFmtId="0" fontId="7" fillId="0" borderId="0" xfId="66" applyFont="1">
      <alignment/>
      <protection/>
    </xf>
    <xf numFmtId="0" fontId="2" fillId="33" borderId="0" xfId="66" applyFill="1">
      <alignment/>
      <protection/>
    </xf>
    <xf numFmtId="0" fontId="3" fillId="0" borderId="0" xfId="66" applyFont="1">
      <alignment/>
      <protection/>
    </xf>
    <xf numFmtId="0" fontId="2" fillId="41" borderId="0" xfId="66" applyFont="1" applyFill="1">
      <alignment/>
      <protection/>
    </xf>
    <xf numFmtId="49" fontId="2" fillId="41" borderId="0" xfId="66" applyNumberFormat="1" applyFont="1" applyFill="1">
      <alignment/>
      <protection/>
    </xf>
    <xf numFmtId="0" fontId="2" fillId="41" borderId="0" xfId="66" applyFont="1" applyFill="1" applyBorder="1">
      <alignment/>
      <protection/>
    </xf>
    <xf numFmtId="0" fontId="2" fillId="41" borderId="0" xfId="66" applyFont="1" applyFill="1" applyBorder="1" applyAlignment="1">
      <alignment horizontal="right"/>
      <protection/>
    </xf>
    <xf numFmtId="49" fontId="2" fillId="0" borderId="0" xfId="66" applyNumberFormat="1" applyFont="1">
      <alignment/>
      <protection/>
    </xf>
    <xf numFmtId="0" fontId="2" fillId="0" borderId="0" xfId="66" applyFont="1" applyBorder="1">
      <alignment/>
      <protection/>
    </xf>
    <xf numFmtId="0" fontId="2" fillId="0" borderId="0" xfId="66" applyFont="1" applyFill="1" applyBorder="1">
      <alignment/>
      <protection/>
    </xf>
    <xf numFmtId="177" fontId="18" fillId="41" borderId="0" xfId="66" applyNumberFormat="1" applyFont="1" applyFill="1" applyBorder="1">
      <alignment/>
      <protection/>
    </xf>
    <xf numFmtId="177" fontId="2" fillId="41" borderId="0" xfId="66" applyNumberFormat="1" applyFont="1" applyFill="1" applyBorder="1">
      <alignment/>
      <protection/>
    </xf>
    <xf numFmtId="0" fontId="2" fillId="41" borderId="0" xfId="66" applyFill="1">
      <alignment/>
      <protection/>
    </xf>
    <xf numFmtId="0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14" fillId="41" borderId="12" xfId="66" applyFont="1" applyFill="1" applyBorder="1" applyAlignment="1">
      <alignment horizontal="center" vertical="center"/>
      <protection/>
    </xf>
    <xf numFmtId="0" fontId="14" fillId="41" borderId="12" xfId="66" applyNumberFormat="1" applyFont="1" applyFill="1" applyBorder="1" applyAlignment="1" applyProtection="1">
      <alignment horizontal="center" wrapText="1"/>
      <protection hidden="1"/>
    </xf>
    <xf numFmtId="0" fontId="14" fillId="41" borderId="12" xfId="66" applyFont="1" applyFill="1" applyBorder="1" applyAlignment="1">
      <alignment horizontal="center"/>
      <protection/>
    </xf>
    <xf numFmtId="0" fontId="14" fillId="41" borderId="0" xfId="66" applyFont="1" applyFill="1" applyAlignment="1">
      <alignment horizontal="right"/>
      <protection/>
    </xf>
    <xf numFmtId="0" fontId="15" fillId="41" borderId="12" xfId="66" applyFont="1" applyFill="1" applyBorder="1" applyAlignment="1">
      <alignment horizontal="center"/>
      <protection/>
    </xf>
    <xf numFmtId="0" fontId="15" fillId="41" borderId="12" xfId="66" applyFont="1" applyFill="1" applyBorder="1" applyAlignment="1">
      <alignment horizontal="center" vertical="center"/>
      <protection/>
    </xf>
    <xf numFmtId="49" fontId="15" fillId="41" borderId="12" xfId="66" applyNumberFormat="1" applyFont="1" applyFill="1" applyBorder="1" applyAlignment="1">
      <alignment horizontal="center" vertical="center"/>
      <protection/>
    </xf>
    <xf numFmtId="0" fontId="15" fillId="41" borderId="12" xfId="66" applyFont="1" applyFill="1" applyBorder="1" applyAlignment="1">
      <alignment vertical="top" wrapText="1"/>
      <protection/>
    </xf>
    <xf numFmtId="179" fontId="15" fillId="41" borderId="12" xfId="66" applyNumberFormat="1" applyFont="1" applyFill="1" applyBorder="1" applyAlignment="1" applyProtection="1">
      <alignment horizontal="center" vertical="center"/>
      <protection hidden="1"/>
    </xf>
    <xf numFmtId="49" fontId="15" fillId="41" borderId="12" xfId="66" applyNumberFormat="1" applyFont="1" applyFill="1" applyBorder="1" applyAlignment="1" applyProtection="1">
      <alignment horizontal="center" vertical="center"/>
      <protection hidden="1"/>
    </xf>
    <xf numFmtId="178" fontId="15" fillId="41" borderId="12" xfId="66" applyNumberFormat="1" applyFont="1" applyFill="1" applyBorder="1" applyAlignment="1" applyProtection="1">
      <alignment horizontal="center" vertical="center"/>
      <protection hidden="1"/>
    </xf>
    <xf numFmtId="177" fontId="15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Font="1" applyFill="1" applyBorder="1" applyAlignment="1">
      <alignment horizontal="left" vertical="top" wrapText="1"/>
      <protection/>
    </xf>
    <xf numFmtId="179" fontId="14" fillId="41" borderId="12" xfId="66" applyNumberFormat="1" applyFont="1" applyFill="1" applyBorder="1" applyAlignment="1" applyProtection="1">
      <alignment horizontal="center" vertical="center"/>
      <protection hidden="1"/>
    </xf>
    <xf numFmtId="49" fontId="14" fillId="41" borderId="12" xfId="66" applyNumberFormat="1" applyFont="1" applyFill="1" applyBorder="1" applyAlignment="1" applyProtection="1">
      <alignment horizontal="center" vertical="center"/>
      <protection hidden="1"/>
    </xf>
    <xf numFmtId="178" fontId="14" fillId="41" borderId="12" xfId="66" applyNumberFormat="1" applyFont="1" applyFill="1" applyBorder="1" applyAlignment="1" applyProtection="1">
      <alignment horizontal="center" vertical="center"/>
      <protection hidden="1"/>
    </xf>
    <xf numFmtId="177" fontId="14" fillId="41" borderId="12" xfId="66" applyNumberFormat="1" applyFont="1" applyFill="1" applyBorder="1" applyAlignment="1" applyProtection="1">
      <alignment horizontal="center" vertical="center"/>
      <protection hidden="1"/>
    </xf>
    <xf numFmtId="0" fontId="14" fillId="41" borderId="12" xfId="66" applyNumberFormat="1" applyFont="1" applyFill="1" applyBorder="1" applyAlignment="1" applyProtection="1">
      <alignment horizontal="center" vertical="center"/>
      <protection hidden="1"/>
    </xf>
    <xf numFmtId="177" fontId="14" fillId="41" borderId="12" xfId="66" applyNumberFormat="1" applyFont="1" applyFill="1" applyBorder="1" applyAlignment="1">
      <alignment horizontal="center" vertical="center"/>
      <protection/>
    </xf>
    <xf numFmtId="0" fontId="14" fillId="41" borderId="12" xfId="66" applyFont="1" applyFill="1" applyBorder="1" applyAlignment="1">
      <alignment horizontal="left" wrapText="1"/>
      <protection/>
    </xf>
    <xf numFmtId="0" fontId="14" fillId="41" borderId="12" xfId="66" applyFont="1" applyFill="1" applyBorder="1" applyAlignment="1">
      <alignment horizontal="justify" vertical="center" wrapText="1"/>
      <protection/>
    </xf>
    <xf numFmtId="0" fontId="15" fillId="41" borderId="12" xfId="66" applyFont="1" applyFill="1" applyBorder="1" applyAlignment="1">
      <alignment horizontal="left" vertical="top" wrapText="1"/>
      <protection/>
    </xf>
    <xf numFmtId="49" fontId="14" fillId="41" borderId="12" xfId="66" applyNumberFormat="1" applyFont="1" applyFill="1" applyBorder="1" applyAlignment="1" applyProtection="1">
      <alignment horizontal="center" wrapText="1"/>
      <protection hidden="1"/>
    </xf>
    <xf numFmtId="0" fontId="14" fillId="41" borderId="12" xfId="71" applyFont="1" applyFill="1" applyBorder="1" applyAlignment="1">
      <alignment horizontal="center" vertical="center"/>
      <protection/>
    </xf>
    <xf numFmtId="0" fontId="14" fillId="41" borderId="12" xfId="70" applyFont="1" applyFill="1" applyBorder="1" applyAlignment="1" applyProtection="1">
      <alignment horizontal="center" vertical="center"/>
      <protection hidden="1"/>
    </xf>
    <xf numFmtId="0" fontId="14" fillId="41" borderId="12" xfId="67" applyFont="1" applyFill="1" applyBorder="1" applyAlignment="1">
      <alignment horizontal="left" vertical="top" wrapText="1"/>
      <protection/>
    </xf>
    <xf numFmtId="0" fontId="14" fillId="41" borderId="12" xfId="0" applyNumberFormat="1" applyFont="1" applyFill="1" applyBorder="1" applyAlignment="1">
      <alignment vertical="top" wrapText="1"/>
    </xf>
    <xf numFmtId="176" fontId="17" fillId="0" borderId="12" xfId="0" applyNumberFormat="1" applyFont="1" applyBorder="1" applyAlignment="1">
      <alignment horizontal="center" vertical="center"/>
    </xf>
    <xf numFmtId="0" fontId="14" fillId="41" borderId="12" xfId="71" applyFont="1" applyFill="1" applyBorder="1" applyAlignment="1">
      <alignment horizontal="left" vertical="center" wrapText="1"/>
      <protection/>
    </xf>
    <xf numFmtId="0" fontId="15" fillId="41" borderId="12" xfId="66" applyFont="1" applyFill="1" applyBorder="1" applyAlignment="1">
      <alignment horizontal="left" wrapText="1"/>
      <protection/>
    </xf>
    <xf numFmtId="0" fontId="6" fillId="0" borderId="12" xfId="66" applyFont="1" applyBorder="1">
      <alignment/>
      <protection/>
    </xf>
    <xf numFmtId="0" fontId="15" fillId="0" borderId="12" xfId="66" applyFont="1" applyBorder="1" applyAlignment="1">
      <alignment horizontal="center" wrapText="1"/>
      <protection/>
    </xf>
    <xf numFmtId="176" fontId="17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15" fillId="15" borderId="12" xfId="66" applyFont="1" applyFill="1" applyBorder="1" applyAlignment="1">
      <alignment horizontal="center" vertical="center"/>
      <protection/>
    </xf>
    <xf numFmtId="177" fontId="14" fillId="15" borderId="12" xfId="66" applyNumberFormat="1" applyFont="1" applyFill="1" applyBorder="1" applyAlignment="1">
      <alignment horizontal="center" vertical="center"/>
      <protection/>
    </xf>
    <xf numFmtId="0" fontId="21" fillId="15" borderId="12" xfId="0" applyFont="1" applyFill="1" applyBorder="1" applyAlignment="1">
      <alignment horizontal="center" vertical="top" wrapText="1"/>
    </xf>
    <xf numFmtId="0" fontId="14" fillId="15" borderId="12" xfId="66" applyFont="1" applyFill="1" applyBorder="1" applyAlignment="1">
      <alignment horizontal="center"/>
      <protection/>
    </xf>
    <xf numFmtId="177" fontId="15" fillId="15" borderId="12" xfId="66" applyNumberFormat="1" applyFont="1" applyFill="1" applyBorder="1" applyAlignment="1" applyProtection="1">
      <alignment horizontal="center" vertical="center"/>
      <protection hidden="1"/>
    </xf>
    <xf numFmtId="177" fontId="14" fillId="15" borderId="12" xfId="66" applyNumberFormat="1" applyFont="1" applyFill="1" applyBorder="1" applyAlignment="1" applyProtection="1">
      <alignment horizontal="center" vertical="center"/>
      <protection hidden="1"/>
    </xf>
    <xf numFmtId="176" fontId="14" fillId="0" borderId="12" xfId="66" applyNumberFormat="1" applyFont="1" applyBorder="1" applyAlignment="1">
      <alignment horizontal="center" vertical="center"/>
      <protection/>
    </xf>
    <xf numFmtId="176" fontId="27" fillId="0" borderId="12" xfId="66" applyNumberFormat="1" applyFont="1" applyBorder="1" applyAlignment="1">
      <alignment horizontal="center" vertical="center"/>
      <protection/>
    </xf>
    <xf numFmtId="177" fontId="21" fillId="15" borderId="12" xfId="0" applyNumberFormat="1" applyFont="1" applyFill="1" applyBorder="1" applyAlignment="1">
      <alignment horizontal="center" vertical="top" wrapText="1"/>
    </xf>
    <xf numFmtId="177" fontId="21" fillId="15" borderId="12" xfId="0" applyNumberFormat="1" applyFont="1" applyFill="1" applyBorder="1" applyAlignment="1">
      <alignment horizontal="center" vertical="center" wrapText="1"/>
    </xf>
    <xf numFmtId="177" fontId="17" fillId="15" borderId="12" xfId="0" applyNumberFormat="1" applyFont="1" applyFill="1" applyBorder="1" applyAlignment="1">
      <alignment horizontal="center" vertical="center" wrapText="1"/>
    </xf>
    <xf numFmtId="176" fontId="17" fillId="15" borderId="12" xfId="0" applyNumberFormat="1" applyFont="1" applyFill="1" applyBorder="1" applyAlignment="1">
      <alignment horizontal="center" vertical="center"/>
    </xf>
    <xf numFmtId="0" fontId="17" fillId="15" borderId="12" xfId="0" applyFont="1" applyFill="1" applyBorder="1" applyAlignment="1">
      <alignment horizontal="center" vertical="center" wrapText="1"/>
    </xf>
    <xf numFmtId="0" fontId="17" fillId="15" borderId="12" xfId="0" applyFont="1" applyFill="1" applyBorder="1" applyAlignment="1">
      <alignment horizontal="left" vertical="center" wrapText="1"/>
    </xf>
    <xf numFmtId="0" fontId="20" fillId="15" borderId="0" xfId="0" applyFont="1" applyFill="1" applyAlignment="1">
      <alignment/>
    </xf>
    <xf numFmtId="0" fontId="0" fillId="15" borderId="0" xfId="0" applyFill="1" applyAlignment="1">
      <alignment/>
    </xf>
    <xf numFmtId="0" fontId="21" fillId="15" borderId="12" xfId="0" applyFont="1" applyFill="1" applyBorder="1" applyAlignment="1">
      <alignment horizontal="center" vertical="center" wrapText="1"/>
    </xf>
    <xf numFmtId="0" fontId="21" fillId="15" borderId="12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horizontal="center" vertical="center"/>
    </xf>
    <xf numFmtId="176" fontId="28" fillId="0" borderId="12" xfId="0" applyNumberFormat="1" applyFont="1" applyBorder="1" applyAlignment="1">
      <alignment horizontal="center" vertical="center"/>
    </xf>
    <xf numFmtId="0" fontId="21" fillId="42" borderId="12" xfId="0" applyFont="1" applyFill="1" applyBorder="1" applyAlignment="1">
      <alignment horizontal="left" vertical="center" wrapText="1"/>
    </xf>
    <xf numFmtId="177" fontId="17" fillId="42" borderId="12" xfId="0" applyNumberFormat="1" applyFont="1" applyFill="1" applyBorder="1" applyAlignment="1">
      <alignment horizontal="center" vertical="center" wrapText="1"/>
    </xf>
    <xf numFmtId="0" fontId="20" fillId="42" borderId="0" xfId="0" applyFont="1" applyFill="1" applyAlignment="1">
      <alignment/>
    </xf>
    <xf numFmtId="0" fontId="0" fillId="42" borderId="0" xfId="0" applyFill="1" applyAlignment="1">
      <alignment/>
    </xf>
    <xf numFmtId="0" fontId="17" fillId="42" borderId="12" xfId="0" applyFont="1" applyFill="1" applyBorder="1" applyAlignment="1">
      <alignment horizontal="center" vertical="center" wrapText="1"/>
    </xf>
    <xf numFmtId="0" fontId="17" fillId="42" borderId="12" xfId="0" applyFont="1" applyFill="1" applyBorder="1" applyAlignment="1">
      <alignment horizontal="left" vertical="center" wrapText="1"/>
    </xf>
    <xf numFmtId="177" fontId="21" fillId="42" borderId="12" xfId="0" applyNumberFormat="1" applyFont="1" applyFill="1" applyBorder="1" applyAlignment="1">
      <alignment horizontal="center" vertical="center" wrapText="1"/>
    </xf>
    <xf numFmtId="0" fontId="24" fillId="42" borderId="0" xfId="0" applyFont="1" applyFill="1" applyAlignment="1">
      <alignment/>
    </xf>
    <xf numFmtId="0" fontId="55" fillId="42" borderId="0" xfId="0" applyFont="1" applyFill="1" applyAlignment="1">
      <alignment/>
    </xf>
    <xf numFmtId="0" fontId="9" fillId="42" borderId="0" xfId="66" applyFont="1" applyFill="1">
      <alignment/>
      <protection/>
    </xf>
    <xf numFmtId="0" fontId="2" fillId="42" borderId="0" xfId="66" applyFill="1">
      <alignment/>
      <protection/>
    </xf>
    <xf numFmtId="2" fontId="15" fillId="42" borderId="12" xfId="66" applyNumberFormat="1" applyFont="1" applyFill="1" applyBorder="1" applyAlignment="1">
      <alignment horizontal="center" vertical="center" wrapText="1"/>
      <protection/>
    </xf>
    <xf numFmtId="49" fontId="14" fillId="42" borderId="12" xfId="66" applyNumberFormat="1" applyFont="1" applyFill="1" applyBorder="1" applyAlignment="1" applyProtection="1">
      <alignment horizontal="center" wrapText="1"/>
      <protection hidden="1"/>
    </xf>
    <xf numFmtId="0" fontId="15" fillId="42" borderId="12" xfId="66" applyFont="1" applyFill="1" applyBorder="1" applyAlignment="1">
      <alignment horizontal="center" vertical="center"/>
      <protection/>
    </xf>
    <xf numFmtId="177" fontId="14" fillId="42" borderId="12" xfId="66" applyNumberFormat="1" applyFont="1" applyFill="1" applyBorder="1" applyAlignment="1">
      <alignment horizontal="center" vertical="center"/>
      <protection/>
    </xf>
    <xf numFmtId="177" fontId="15" fillId="42" borderId="12" xfId="66" applyNumberFormat="1" applyFont="1" applyFill="1" applyBorder="1" applyAlignment="1">
      <alignment horizontal="center" vertical="center"/>
      <protection/>
    </xf>
    <xf numFmtId="0" fontId="0" fillId="42" borderId="0" xfId="0" applyFont="1" applyFill="1" applyAlignment="1">
      <alignment wrapText="1"/>
    </xf>
    <xf numFmtId="0" fontId="17" fillId="42" borderId="0" xfId="0" applyFont="1" applyFill="1" applyAlignment="1">
      <alignment/>
    </xf>
    <xf numFmtId="176" fontId="21" fillId="42" borderId="12" xfId="0" applyNumberFormat="1" applyFont="1" applyFill="1" applyBorder="1" applyAlignment="1">
      <alignment horizontal="center" vertical="top" wrapText="1"/>
    </xf>
    <xf numFmtId="176" fontId="21" fillId="42" borderId="12" xfId="0" applyNumberFormat="1" applyFont="1" applyFill="1" applyBorder="1" applyAlignment="1">
      <alignment horizontal="center" vertical="center" wrapText="1"/>
    </xf>
    <xf numFmtId="176" fontId="28" fillId="42" borderId="12" xfId="0" applyNumberFormat="1" applyFont="1" applyFill="1" applyBorder="1" applyAlignment="1">
      <alignment horizontal="center" vertical="center" wrapText="1"/>
    </xf>
    <xf numFmtId="0" fontId="14" fillId="41" borderId="12" xfId="66" applyFont="1" applyFill="1" applyBorder="1" applyAlignment="1">
      <alignment wrapText="1"/>
      <protection/>
    </xf>
    <xf numFmtId="0" fontId="14" fillId="41" borderId="12" xfId="66" applyNumberFormat="1" applyFont="1" applyFill="1" applyBorder="1" applyAlignment="1" applyProtection="1">
      <alignment horizontal="left" wrapText="1"/>
      <protection hidden="1"/>
    </xf>
    <xf numFmtId="0" fontId="21" fillId="42" borderId="12" xfId="0" applyFont="1" applyFill="1" applyBorder="1" applyAlignment="1">
      <alignment horizontal="center" vertical="center" wrapText="1"/>
    </xf>
    <xf numFmtId="0" fontId="15" fillId="43" borderId="12" xfId="66" applyFont="1" applyFill="1" applyBorder="1" applyAlignment="1">
      <alignment horizontal="left" vertical="top" wrapText="1"/>
      <protection/>
    </xf>
    <xf numFmtId="0" fontId="15" fillId="43" borderId="12" xfId="66" applyFont="1" applyFill="1" applyBorder="1" applyAlignment="1">
      <alignment horizontal="center" vertical="center"/>
      <protection/>
    </xf>
    <xf numFmtId="179" fontId="15" fillId="43" borderId="12" xfId="66" applyNumberFormat="1" applyFont="1" applyFill="1" applyBorder="1" applyAlignment="1" applyProtection="1">
      <alignment horizontal="center" vertical="center"/>
      <protection hidden="1"/>
    </xf>
    <xf numFmtId="49" fontId="15" fillId="43" borderId="12" xfId="66" applyNumberFormat="1" applyFont="1" applyFill="1" applyBorder="1" applyAlignment="1" applyProtection="1">
      <alignment horizontal="center" vertical="center"/>
      <protection hidden="1"/>
    </xf>
    <xf numFmtId="178" fontId="15" fillId="43" borderId="12" xfId="66" applyNumberFormat="1" applyFont="1" applyFill="1" applyBorder="1" applyAlignment="1" applyProtection="1">
      <alignment horizontal="center" vertical="center"/>
      <protection hidden="1"/>
    </xf>
    <xf numFmtId="177" fontId="15" fillId="43" borderId="12" xfId="66" applyNumberFormat="1" applyFont="1" applyFill="1" applyBorder="1" applyAlignment="1" applyProtection="1">
      <alignment horizontal="center" vertical="center"/>
      <protection hidden="1"/>
    </xf>
    <xf numFmtId="176" fontId="27" fillId="43" borderId="12" xfId="66" applyNumberFormat="1" applyFont="1" applyFill="1" applyBorder="1" applyAlignment="1">
      <alignment horizontal="center" vertical="center"/>
      <protection/>
    </xf>
    <xf numFmtId="0" fontId="6" fillId="43" borderId="0" xfId="66" applyFont="1" applyFill="1">
      <alignment/>
      <protection/>
    </xf>
    <xf numFmtId="0" fontId="14" fillId="43" borderId="12" xfId="66" applyFont="1" applyFill="1" applyBorder="1" applyAlignment="1">
      <alignment horizontal="left" vertical="top" wrapText="1"/>
      <protection/>
    </xf>
    <xf numFmtId="0" fontId="14" fillId="43" borderId="12" xfId="66" applyFont="1" applyFill="1" applyBorder="1" applyAlignment="1">
      <alignment horizontal="center" vertical="center"/>
      <protection/>
    </xf>
    <xf numFmtId="179" fontId="14" fillId="43" borderId="12" xfId="66" applyNumberFormat="1" applyFont="1" applyFill="1" applyBorder="1" applyAlignment="1" applyProtection="1">
      <alignment horizontal="center" vertical="center"/>
      <protection hidden="1"/>
    </xf>
    <xf numFmtId="49" fontId="14" fillId="43" borderId="12" xfId="66" applyNumberFormat="1" applyFont="1" applyFill="1" applyBorder="1" applyAlignment="1" applyProtection="1">
      <alignment horizontal="center" vertical="center"/>
      <protection hidden="1"/>
    </xf>
    <xf numFmtId="178" fontId="14" fillId="43" borderId="12" xfId="66" applyNumberFormat="1" applyFont="1" applyFill="1" applyBorder="1" applyAlignment="1" applyProtection="1">
      <alignment horizontal="center" vertical="center"/>
      <protection hidden="1"/>
    </xf>
    <xf numFmtId="177" fontId="14" fillId="43" borderId="12" xfId="66" applyNumberFormat="1" applyFont="1" applyFill="1" applyBorder="1" applyAlignment="1" applyProtection="1">
      <alignment horizontal="center" vertical="center"/>
      <protection hidden="1"/>
    </xf>
    <xf numFmtId="0" fontId="2" fillId="43" borderId="0" xfId="66" applyFill="1">
      <alignment/>
      <protection/>
    </xf>
    <xf numFmtId="176" fontId="15" fillId="0" borderId="12" xfId="66" applyNumberFormat="1" applyFont="1" applyBorder="1" applyAlignment="1">
      <alignment horizontal="center" vertical="center"/>
      <protection/>
    </xf>
    <xf numFmtId="176" fontId="17" fillId="42" borderId="12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55" fillId="0" borderId="0" xfId="0" applyFont="1" applyAlignment="1">
      <alignment/>
    </xf>
    <xf numFmtId="176" fontId="29" fillId="0" borderId="12" xfId="0" applyNumberFormat="1" applyFont="1" applyBorder="1" applyAlignment="1">
      <alignment horizontal="center" vertical="center"/>
    </xf>
    <xf numFmtId="176" fontId="29" fillId="42" borderId="12" xfId="0" applyNumberFormat="1" applyFont="1" applyFill="1" applyBorder="1" applyAlignment="1">
      <alignment horizontal="center" vertical="center" wrapText="1"/>
    </xf>
    <xf numFmtId="176" fontId="30" fillId="0" borderId="12" xfId="66" applyNumberFormat="1" applyFont="1" applyBorder="1" applyAlignment="1">
      <alignment horizontal="center" vertical="center"/>
      <protection/>
    </xf>
    <xf numFmtId="177" fontId="27" fillId="42" borderId="12" xfId="66" applyNumberFormat="1" applyFont="1" applyFill="1" applyBorder="1" applyAlignment="1">
      <alignment horizontal="center" vertical="center"/>
      <protection/>
    </xf>
    <xf numFmtId="177" fontId="30" fillId="42" borderId="12" xfId="66" applyNumberFormat="1" applyFont="1" applyFill="1" applyBorder="1" applyAlignment="1">
      <alignment horizontal="center" vertical="center"/>
      <protection/>
    </xf>
    <xf numFmtId="0" fontId="21" fillId="0" borderId="12" xfId="0" applyFont="1" applyBorder="1" applyAlignment="1">
      <alignment horizontal="center" vertical="center" wrapText="1"/>
    </xf>
    <xf numFmtId="0" fontId="21" fillId="42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21" fillId="15" borderId="1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49" fontId="14" fillId="42" borderId="12" xfId="66" applyNumberFormat="1" applyFont="1" applyFill="1" applyBorder="1" applyAlignment="1" applyProtection="1">
      <alignment horizontal="center" wrapText="1"/>
      <protection hidden="1"/>
    </xf>
    <xf numFmtId="0" fontId="14" fillId="0" borderId="0" xfId="66" applyFont="1" applyFill="1" applyAlignment="1">
      <alignment/>
      <protection/>
    </xf>
    <xf numFmtId="0" fontId="14" fillId="0" borderId="0" xfId="66" applyNumberFormat="1" applyFont="1" applyFill="1" applyAlignment="1" applyProtection="1">
      <alignment horizontal="left" vertical="center" wrapText="1"/>
      <protection hidden="1"/>
    </xf>
    <xf numFmtId="0" fontId="14" fillId="0" borderId="0" xfId="66" applyFont="1" applyAlignment="1">
      <alignment/>
      <protection/>
    </xf>
    <xf numFmtId="0" fontId="15" fillId="41" borderId="12" xfId="66" applyNumberFormat="1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Border="1" applyAlignment="1">
      <alignment horizontal="center" vertical="top" wrapText="1"/>
    </xf>
    <xf numFmtId="49" fontId="14" fillId="41" borderId="12" xfId="66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wrapText="1"/>
    </xf>
    <xf numFmtId="0" fontId="24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_Приложение 1 объем доходов декабрь" xfId="68"/>
    <cellStyle name="Обычный 3" xfId="69"/>
    <cellStyle name="Обычный_tmp 2" xfId="70"/>
    <cellStyle name="Обычный_Приложение 1 объем доходов декабрь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[печать]" xfId="75"/>
    <cellStyle name="Отдельная ячейка-результат" xfId="76"/>
    <cellStyle name="Отдельная ячейка-результат [печать]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ойства элементов измерения" xfId="83"/>
    <cellStyle name="Свойства элементов измерения [печать]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  <cellStyle name="Элементы осей" xfId="90"/>
    <cellStyle name="Элементы осей [печать]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47"/>
  <sheetViews>
    <sheetView tabSelected="1" view="pageBreakPreview" zoomScaleSheetLayoutView="100" zoomScalePageLayoutView="0" workbookViewId="0" topLeftCell="A5">
      <selection activeCell="A17" sqref="A17:IV17"/>
    </sheetView>
  </sheetViews>
  <sheetFormatPr defaultColWidth="9.00390625" defaultRowHeight="12.75"/>
  <cols>
    <col min="1" max="1" width="24.25390625" style="3" customWidth="1"/>
    <col min="2" max="2" width="41.75390625" style="3" customWidth="1"/>
    <col min="3" max="3" width="13.00390625" style="3" customWidth="1"/>
    <col min="4" max="4" width="13.125" style="3" customWidth="1"/>
    <col min="5" max="5" width="13.125" style="3" hidden="1" customWidth="1"/>
    <col min="6" max="6" width="14.00390625" style="140" customWidth="1"/>
    <col min="7" max="7" width="13.00390625" style="2" hidden="1" customWidth="1"/>
    <col min="8" max="8" width="9.125" style="2" customWidth="1"/>
  </cols>
  <sheetData>
    <row r="1" spans="2:6" ht="15.75">
      <c r="B1" s="175" t="s">
        <v>185</v>
      </c>
      <c r="C1" s="176"/>
      <c r="D1" s="176"/>
      <c r="E1" s="176"/>
      <c r="F1" s="176"/>
    </row>
    <row r="2" spans="2:6" ht="15.75" customHeight="1">
      <c r="B2" s="175" t="s">
        <v>187</v>
      </c>
      <c r="C2" s="176"/>
      <c r="D2" s="176"/>
      <c r="E2" s="176"/>
      <c r="F2" s="176"/>
    </row>
    <row r="3" spans="2:6" ht="15.75">
      <c r="B3" s="175" t="s">
        <v>188</v>
      </c>
      <c r="C3" s="176"/>
      <c r="D3" s="176"/>
      <c r="E3" s="176"/>
      <c r="F3" s="176"/>
    </row>
    <row r="4" spans="2:6" ht="15.75" customHeight="1">
      <c r="B4" s="177" t="s">
        <v>257</v>
      </c>
      <c r="C4" s="176"/>
      <c r="D4" s="176"/>
      <c r="E4" s="176"/>
      <c r="F4" s="176"/>
    </row>
    <row r="5" spans="2:6" ht="15.75" customHeight="1">
      <c r="B5" s="175" t="s">
        <v>186</v>
      </c>
      <c r="C5" s="176"/>
      <c r="D5" s="176"/>
      <c r="E5" s="176"/>
      <c r="F5" s="176"/>
    </row>
    <row r="6" spans="3:6" ht="8.25" customHeight="1">
      <c r="C6" s="8"/>
      <c r="D6" s="9"/>
      <c r="E6" s="101"/>
      <c r="F6" s="139"/>
    </row>
    <row r="7" spans="1:7" ht="15.75">
      <c r="A7" s="182" t="s">
        <v>189</v>
      </c>
      <c r="B7" s="183"/>
      <c r="C7" s="183"/>
      <c r="D7" s="183"/>
      <c r="E7" s="183"/>
      <c r="F7" s="183"/>
      <c r="G7" s="176"/>
    </row>
    <row r="8" spans="1:7" ht="15.75">
      <c r="A8" s="184" t="s">
        <v>254</v>
      </c>
      <c r="B8" s="185"/>
      <c r="C8" s="185"/>
      <c r="D8" s="185"/>
      <c r="E8" s="185"/>
      <c r="F8" s="185"/>
      <c r="G8" s="176"/>
    </row>
    <row r="9" spans="4:5" ht="17.25" customHeight="1">
      <c r="D9" s="28" t="s">
        <v>180</v>
      </c>
      <c r="E9" s="28"/>
    </row>
    <row r="10" spans="1:7" ht="2.25" customHeight="1">
      <c r="A10" s="172" t="s">
        <v>0</v>
      </c>
      <c r="B10" s="172" t="s">
        <v>31</v>
      </c>
      <c r="C10" s="172" t="s">
        <v>2</v>
      </c>
      <c r="D10" s="172" t="s">
        <v>32</v>
      </c>
      <c r="E10" s="178" t="s">
        <v>245</v>
      </c>
      <c r="F10" s="173" t="s">
        <v>121</v>
      </c>
      <c r="G10" s="179" t="s">
        <v>235</v>
      </c>
    </row>
    <row r="11" spans="1:7" ht="7.5" customHeight="1">
      <c r="A11" s="172"/>
      <c r="B11" s="174"/>
      <c r="C11" s="172"/>
      <c r="D11" s="172"/>
      <c r="E11" s="178"/>
      <c r="F11" s="173"/>
      <c r="G11" s="180"/>
    </row>
    <row r="12" spans="1:7" ht="52.5" customHeight="1">
      <c r="A12" s="172"/>
      <c r="B12" s="174"/>
      <c r="C12" s="172"/>
      <c r="D12" s="172"/>
      <c r="E12" s="178"/>
      <c r="F12" s="173"/>
      <c r="G12" s="181"/>
    </row>
    <row r="13" spans="1:8" s="166" customFormat="1" ht="15.75" customHeight="1">
      <c r="A13" s="10"/>
      <c r="B13" s="26" t="s">
        <v>3</v>
      </c>
      <c r="C13" s="33">
        <f>C14+C37</f>
        <v>10280.8</v>
      </c>
      <c r="D13" s="33">
        <f>D14+D37</f>
        <v>4872</v>
      </c>
      <c r="E13" s="110">
        <f>E14+E37</f>
        <v>3784.5</v>
      </c>
      <c r="F13" s="141">
        <f>D13/C13*100</f>
        <v>47.38930822504086</v>
      </c>
      <c r="G13" s="164">
        <f>D13/E13*100</f>
        <v>128.73563218390805</v>
      </c>
      <c r="H13" s="165"/>
    </row>
    <row r="14" spans="1:8" s="166" customFormat="1" ht="15.75">
      <c r="A14" s="7" t="s">
        <v>4</v>
      </c>
      <c r="B14" s="21" t="s">
        <v>5</v>
      </c>
      <c r="C14" s="34">
        <f>C15+C18+C20+C25+C27+C31+C33+C35</f>
        <v>2573</v>
      </c>
      <c r="D14" s="34">
        <f>D15+D18+D20+D25+D27+D31+D33+D35</f>
        <v>987</v>
      </c>
      <c r="E14" s="111">
        <f>E15+E18+E20+E25+E27+E33+E35</f>
        <v>865.5000000000001</v>
      </c>
      <c r="F14" s="142">
        <f aca="true" t="shared" si="0" ref="F14:F45">D14/C14*100</f>
        <v>38.35989117761368</v>
      </c>
      <c r="G14" s="164">
        <f aca="true" t="shared" si="1" ref="G14:G44">D14/E14*100</f>
        <v>114.03812824956671</v>
      </c>
      <c r="H14" s="165"/>
    </row>
    <row r="15" spans="1:8" s="6" customFormat="1" ht="19.5" customHeight="1">
      <c r="A15" s="17" t="s">
        <v>6</v>
      </c>
      <c r="B15" s="22" t="s">
        <v>7</v>
      </c>
      <c r="C15" s="34">
        <f>C17</f>
        <v>1790</v>
      </c>
      <c r="D15" s="34">
        <f>D17</f>
        <v>792</v>
      </c>
      <c r="E15" s="111">
        <f>E17</f>
        <v>743.7</v>
      </c>
      <c r="F15" s="142">
        <f t="shared" si="0"/>
        <v>44.24581005586592</v>
      </c>
      <c r="G15" s="164">
        <f t="shared" si="1"/>
        <v>106.49455425574827</v>
      </c>
      <c r="H15" s="18"/>
    </row>
    <row r="16" spans="1:8" ht="15.75">
      <c r="A16" s="11" t="s">
        <v>8</v>
      </c>
      <c r="B16" s="23" t="s">
        <v>9</v>
      </c>
      <c r="C16" s="31">
        <f>C17</f>
        <v>1790</v>
      </c>
      <c r="D16" s="31">
        <f>D17</f>
        <v>792</v>
      </c>
      <c r="E16" s="112">
        <f>E17</f>
        <v>743.7</v>
      </c>
      <c r="F16" s="163">
        <f t="shared" si="0"/>
        <v>44.24581005586592</v>
      </c>
      <c r="G16" s="99">
        <f t="shared" si="1"/>
        <v>106.49455425574827</v>
      </c>
      <c r="H16" s="19"/>
    </row>
    <row r="17" spans="1:8" ht="93" customHeight="1" hidden="1">
      <c r="A17" s="11" t="s">
        <v>10</v>
      </c>
      <c r="B17" s="23" t="s">
        <v>11</v>
      </c>
      <c r="C17" s="31">
        <v>1790</v>
      </c>
      <c r="D17" s="31">
        <v>792</v>
      </c>
      <c r="E17" s="112">
        <v>743.7</v>
      </c>
      <c r="F17" s="163">
        <f t="shared" si="0"/>
        <v>44.24581005586592</v>
      </c>
      <c r="G17" s="99">
        <f t="shared" si="1"/>
        <v>106.49455425574827</v>
      </c>
      <c r="H17" s="19"/>
    </row>
    <row r="18" spans="1:8" ht="31.5" customHeight="1" hidden="1">
      <c r="A18" s="17" t="s">
        <v>210</v>
      </c>
      <c r="B18" s="22" t="s">
        <v>211</v>
      </c>
      <c r="C18" s="31">
        <f>C19</f>
        <v>0</v>
      </c>
      <c r="D18" s="31">
        <f>D19</f>
        <v>0</v>
      </c>
      <c r="E18" s="112">
        <f>E19</f>
        <v>0</v>
      </c>
      <c r="F18" s="163" t="e">
        <f t="shared" si="0"/>
        <v>#DIV/0!</v>
      </c>
      <c r="G18" s="99" t="e">
        <f t="shared" si="1"/>
        <v>#DIV/0!</v>
      </c>
      <c r="H18" s="19"/>
    </row>
    <row r="19" spans="1:8" ht="21" customHeight="1" hidden="1">
      <c r="A19" s="11" t="s">
        <v>212</v>
      </c>
      <c r="B19" s="23" t="s">
        <v>213</v>
      </c>
      <c r="C19" s="31"/>
      <c r="D19" s="31"/>
      <c r="E19" s="112"/>
      <c r="F19" s="163" t="e">
        <f t="shared" si="0"/>
        <v>#DIV/0!</v>
      </c>
      <c r="G19" s="99" t="e">
        <f t="shared" si="1"/>
        <v>#DIV/0!</v>
      </c>
      <c r="H19" s="19"/>
    </row>
    <row r="20" spans="1:8" s="166" customFormat="1" ht="15.75" customHeight="1">
      <c r="A20" s="17" t="s">
        <v>12</v>
      </c>
      <c r="B20" s="22" t="s">
        <v>13</v>
      </c>
      <c r="C20" s="34">
        <f>C21+C22</f>
        <v>561</v>
      </c>
      <c r="D20" s="34">
        <f>D21+D22</f>
        <v>71.60000000000001</v>
      </c>
      <c r="E20" s="111">
        <f>E21+E22</f>
        <v>55.8</v>
      </c>
      <c r="F20" s="142">
        <f t="shared" si="0"/>
        <v>12.762923351158648</v>
      </c>
      <c r="G20" s="164">
        <f t="shared" si="1"/>
        <v>128.31541218637994</v>
      </c>
      <c r="H20" s="18"/>
    </row>
    <row r="21" spans="1:8" ht="65.25" customHeight="1">
      <c r="A21" s="11" t="s">
        <v>14</v>
      </c>
      <c r="B21" s="23" t="s">
        <v>15</v>
      </c>
      <c r="C21" s="31">
        <v>178</v>
      </c>
      <c r="D21" s="31">
        <v>7.9</v>
      </c>
      <c r="E21" s="112">
        <v>7.5</v>
      </c>
      <c r="F21" s="163">
        <f t="shared" si="0"/>
        <v>4.438202247191011</v>
      </c>
      <c r="G21" s="99">
        <f t="shared" si="1"/>
        <v>105.33333333333334</v>
      </c>
      <c r="H21" s="19"/>
    </row>
    <row r="22" spans="1:8" ht="15.75" customHeight="1">
      <c r="A22" s="11" t="s">
        <v>16</v>
      </c>
      <c r="B22" s="23" t="s">
        <v>17</v>
      </c>
      <c r="C22" s="31">
        <f>C23+C24</f>
        <v>383</v>
      </c>
      <c r="D22" s="31">
        <f>D23+D24</f>
        <v>63.7</v>
      </c>
      <c r="E22" s="112">
        <f>E23+E24</f>
        <v>48.3</v>
      </c>
      <c r="F22" s="163">
        <f t="shared" si="0"/>
        <v>16.631853785900784</v>
      </c>
      <c r="G22" s="99">
        <f t="shared" si="1"/>
        <v>131.8840579710145</v>
      </c>
      <c r="H22" s="19"/>
    </row>
    <row r="23" spans="1:8" ht="51.75" customHeight="1">
      <c r="A23" s="20" t="s">
        <v>18</v>
      </c>
      <c r="B23" s="24" t="s">
        <v>19</v>
      </c>
      <c r="C23" s="31">
        <v>66</v>
      </c>
      <c r="D23" s="31">
        <v>36.1</v>
      </c>
      <c r="E23" s="112">
        <v>17.9</v>
      </c>
      <c r="F23" s="163">
        <f t="shared" si="0"/>
        <v>54.6969696969697</v>
      </c>
      <c r="G23" s="99" t="s">
        <v>251</v>
      </c>
      <c r="H23" s="19"/>
    </row>
    <row r="24" spans="1:8" ht="52.5" customHeight="1">
      <c r="A24" s="20" t="s">
        <v>20</v>
      </c>
      <c r="B24" s="24" t="s">
        <v>21</v>
      </c>
      <c r="C24" s="31">
        <v>317</v>
      </c>
      <c r="D24" s="31">
        <v>27.6</v>
      </c>
      <c r="E24" s="112">
        <v>30.4</v>
      </c>
      <c r="F24" s="163">
        <f t="shared" si="0"/>
        <v>8.706624605678234</v>
      </c>
      <c r="G24" s="99">
        <f t="shared" si="1"/>
        <v>90.78947368421053</v>
      </c>
      <c r="H24" s="19"/>
    </row>
    <row r="25" spans="1:8" s="166" customFormat="1" ht="22.5" customHeight="1">
      <c r="A25" s="17" t="s">
        <v>22</v>
      </c>
      <c r="B25" s="22" t="s">
        <v>23</v>
      </c>
      <c r="C25" s="34">
        <f>C26</f>
        <v>9</v>
      </c>
      <c r="D25" s="34">
        <f>D26</f>
        <v>2.7</v>
      </c>
      <c r="E25" s="111">
        <f>E26</f>
        <v>6.7</v>
      </c>
      <c r="F25" s="142">
        <f t="shared" si="0"/>
        <v>30.000000000000004</v>
      </c>
      <c r="G25" s="164">
        <f t="shared" si="1"/>
        <v>40.298507462686565</v>
      </c>
      <c r="H25" s="18"/>
    </row>
    <row r="26" spans="1:8" ht="105" customHeight="1">
      <c r="A26" s="11" t="s">
        <v>24</v>
      </c>
      <c r="B26" s="23" t="s">
        <v>25</v>
      </c>
      <c r="C26" s="31">
        <v>9</v>
      </c>
      <c r="D26" s="31">
        <v>2.7</v>
      </c>
      <c r="E26" s="112">
        <v>6.7</v>
      </c>
      <c r="F26" s="163">
        <f t="shared" si="0"/>
        <v>30.000000000000004</v>
      </c>
      <c r="G26" s="99">
        <f t="shared" si="1"/>
        <v>40.298507462686565</v>
      </c>
      <c r="H26" s="19"/>
    </row>
    <row r="27" spans="1:8" s="166" customFormat="1" ht="58.5" customHeight="1">
      <c r="A27" s="17" t="s">
        <v>190</v>
      </c>
      <c r="B27" s="22" t="s">
        <v>191</v>
      </c>
      <c r="C27" s="34">
        <f>C29+C28</f>
        <v>120</v>
      </c>
      <c r="D27" s="34">
        <f>D29+D28+D30</f>
        <v>76.8</v>
      </c>
      <c r="E27" s="111">
        <f>E29+E28+E30</f>
        <v>32.1</v>
      </c>
      <c r="F27" s="142">
        <f t="shared" si="0"/>
        <v>64</v>
      </c>
      <c r="G27" s="164" t="s">
        <v>252</v>
      </c>
      <c r="H27" s="18"/>
    </row>
    <row r="28" spans="1:8" ht="86.25" customHeight="1">
      <c r="A28" s="90" t="s">
        <v>217</v>
      </c>
      <c r="B28" s="92" t="s">
        <v>218</v>
      </c>
      <c r="C28" s="31">
        <v>22</v>
      </c>
      <c r="D28" s="31">
        <v>10.8</v>
      </c>
      <c r="E28" s="112">
        <v>10.8</v>
      </c>
      <c r="F28" s="163">
        <f t="shared" si="0"/>
        <v>49.09090909090909</v>
      </c>
      <c r="G28" s="99">
        <f t="shared" si="1"/>
        <v>100</v>
      </c>
      <c r="H28" s="19"/>
    </row>
    <row r="29" spans="1:8" ht="49.5" customHeight="1">
      <c r="A29" s="11" t="s">
        <v>214</v>
      </c>
      <c r="B29" s="23" t="s">
        <v>215</v>
      </c>
      <c r="C29" s="31">
        <v>98</v>
      </c>
      <c r="D29" s="31">
        <v>66</v>
      </c>
      <c r="E29" s="112">
        <v>19</v>
      </c>
      <c r="F29" s="163">
        <f t="shared" si="0"/>
        <v>67.3469387755102</v>
      </c>
      <c r="G29" s="99" t="s">
        <v>253</v>
      </c>
      <c r="H29" s="19"/>
    </row>
    <row r="30" spans="1:8" s="117" customFormat="1" ht="89.25" customHeight="1" hidden="1">
      <c r="A30" s="114" t="s">
        <v>231</v>
      </c>
      <c r="B30" s="115" t="s">
        <v>232</v>
      </c>
      <c r="C30" s="112">
        <v>0</v>
      </c>
      <c r="D30" s="112">
        <v>0</v>
      </c>
      <c r="E30" s="112">
        <v>2.3</v>
      </c>
      <c r="F30" s="163" t="e">
        <f t="shared" si="0"/>
        <v>#DIV/0!</v>
      </c>
      <c r="G30" s="99">
        <f t="shared" si="1"/>
        <v>0</v>
      </c>
      <c r="H30" s="116"/>
    </row>
    <row r="31" spans="1:8" s="131" customFormat="1" ht="89.25" customHeight="1">
      <c r="A31" s="146" t="s">
        <v>247</v>
      </c>
      <c r="B31" s="123" t="s">
        <v>248</v>
      </c>
      <c r="C31" s="129">
        <f>C32</f>
        <v>72</v>
      </c>
      <c r="D31" s="129">
        <f>D32</f>
        <v>43.9</v>
      </c>
      <c r="E31" s="111">
        <v>0</v>
      </c>
      <c r="F31" s="142">
        <f t="shared" si="0"/>
        <v>60.972222222222214</v>
      </c>
      <c r="G31" s="167" t="s">
        <v>236</v>
      </c>
      <c r="H31" s="130"/>
    </row>
    <row r="32" spans="1:8" s="126" customFormat="1" ht="37.5" customHeight="1">
      <c r="A32" s="127" t="s">
        <v>249</v>
      </c>
      <c r="B32" s="128" t="s">
        <v>250</v>
      </c>
      <c r="C32" s="124">
        <v>72</v>
      </c>
      <c r="D32" s="124">
        <v>43.9</v>
      </c>
      <c r="E32" s="112">
        <v>0</v>
      </c>
      <c r="F32" s="163">
        <f t="shared" si="0"/>
        <v>60.972222222222214</v>
      </c>
      <c r="G32" s="122" t="s">
        <v>236</v>
      </c>
      <c r="H32" s="125"/>
    </row>
    <row r="33" spans="1:8" s="117" customFormat="1" ht="49.5" customHeight="1" hidden="1">
      <c r="A33" s="118" t="s">
        <v>229</v>
      </c>
      <c r="B33" s="119" t="s">
        <v>230</v>
      </c>
      <c r="C33" s="111">
        <f>C34</f>
        <v>0</v>
      </c>
      <c r="D33" s="111">
        <f>D34</f>
        <v>0</v>
      </c>
      <c r="E33" s="111">
        <f>E34</f>
        <v>0</v>
      </c>
      <c r="F33" s="163" t="e">
        <f t="shared" si="0"/>
        <v>#DIV/0!</v>
      </c>
      <c r="G33" s="99" t="e">
        <f t="shared" si="1"/>
        <v>#DIV/0!</v>
      </c>
      <c r="H33" s="116"/>
    </row>
    <row r="34" spans="1:8" s="117" customFormat="1" ht="123.75" customHeight="1" hidden="1">
      <c r="A34" s="114" t="s">
        <v>227</v>
      </c>
      <c r="B34" s="115" t="s">
        <v>228</v>
      </c>
      <c r="C34" s="112">
        <v>0</v>
      </c>
      <c r="D34" s="112">
        <v>0</v>
      </c>
      <c r="E34" s="112">
        <v>0</v>
      </c>
      <c r="F34" s="163" t="e">
        <f t="shared" si="0"/>
        <v>#DIV/0!</v>
      </c>
      <c r="G34" s="99" t="e">
        <f t="shared" si="1"/>
        <v>#DIV/0!</v>
      </c>
      <c r="H34" s="116"/>
    </row>
    <row r="35" spans="1:8" s="6" customFormat="1" ht="29.25" customHeight="1">
      <c r="A35" s="17" t="s">
        <v>116</v>
      </c>
      <c r="B35" s="22" t="s">
        <v>117</v>
      </c>
      <c r="C35" s="34">
        <f>C36</f>
        <v>21</v>
      </c>
      <c r="D35" s="34">
        <f>D36</f>
        <v>0</v>
      </c>
      <c r="E35" s="111">
        <f>E36</f>
        <v>27.2</v>
      </c>
      <c r="F35" s="168" t="s">
        <v>256</v>
      </c>
      <c r="G35" s="167" t="s">
        <v>236</v>
      </c>
      <c r="H35" s="18"/>
    </row>
    <row r="36" spans="1:8" ht="27.75" customHeight="1">
      <c r="A36" s="11" t="s">
        <v>118</v>
      </c>
      <c r="B36" s="23" t="s">
        <v>119</v>
      </c>
      <c r="C36" s="31">
        <v>21</v>
      </c>
      <c r="D36" s="31">
        <v>0</v>
      </c>
      <c r="E36" s="112">
        <v>27.2</v>
      </c>
      <c r="F36" s="168" t="s">
        <v>256</v>
      </c>
      <c r="G36" s="122" t="s">
        <v>236</v>
      </c>
      <c r="H36" s="19"/>
    </row>
    <row r="37" spans="1:8" s="166" customFormat="1" ht="31.5" customHeight="1">
      <c r="A37" s="7" t="s">
        <v>26</v>
      </c>
      <c r="B37" s="21" t="s">
        <v>27</v>
      </c>
      <c r="C37" s="34">
        <f>SUM(C39:C46)</f>
        <v>7707.8</v>
      </c>
      <c r="D37" s="34">
        <f>SUM(D39:D47)</f>
        <v>3885</v>
      </c>
      <c r="E37" s="111">
        <f>E38</f>
        <v>2919</v>
      </c>
      <c r="F37" s="142">
        <f t="shared" si="0"/>
        <v>50.40348737642388</v>
      </c>
      <c r="G37" s="164">
        <f t="shared" si="1"/>
        <v>133.0935251798561</v>
      </c>
      <c r="H37" s="165"/>
    </row>
    <row r="38" spans="1:8" s="166" customFormat="1" ht="63.75" customHeight="1">
      <c r="A38" s="7" t="s">
        <v>28</v>
      </c>
      <c r="B38" s="21" t="s">
        <v>123</v>
      </c>
      <c r="C38" s="34">
        <f>SUM(C39:C44)</f>
        <v>7510.8</v>
      </c>
      <c r="D38" s="34">
        <f>SUM(D39:D44)</f>
        <v>3772.5</v>
      </c>
      <c r="E38" s="111">
        <f>SUM(E39:E46)</f>
        <v>2919</v>
      </c>
      <c r="F38" s="142">
        <f t="shared" si="0"/>
        <v>50.22767215210098</v>
      </c>
      <c r="G38" s="164">
        <f t="shared" si="1"/>
        <v>129.23946557040082</v>
      </c>
      <c r="H38" s="165"/>
    </row>
    <row r="39" spans="1:7" ht="53.25" customHeight="1">
      <c r="A39" s="90" t="s">
        <v>221</v>
      </c>
      <c r="B39" s="25" t="s">
        <v>29</v>
      </c>
      <c r="C39" s="31">
        <v>2835.6</v>
      </c>
      <c r="D39" s="31">
        <v>1272.9</v>
      </c>
      <c r="E39" s="112">
        <v>1064.8</v>
      </c>
      <c r="F39" s="163">
        <f t="shared" si="0"/>
        <v>44.88997037663987</v>
      </c>
      <c r="G39" s="99">
        <f t="shared" si="1"/>
        <v>119.5435762584523</v>
      </c>
    </row>
    <row r="40" spans="1:7" ht="58.5" customHeight="1">
      <c r="A40" s="90" t="s">
        <v>241</v>
      </c>
      <c r="B40" s="25" t="s">
        <v>242</v>
      </c>
      <c r="C40" s="31">
        <v>1139</v>
      </c>
      <c r="D40" s="31">
        <v>491</v>
      </c>
      <c r="E40" s="112">
        <v>483.6</v>
      </c>
      <c r="F40" s="163">
        <f t="shared" si="0"/>
        <v>43.10798946444249</v>
      </c>
      <c r="G40" s="99">
        <f t="shared" si="1"/>
        <v>101.53019023986765</v>
      </c>
    </row>
    <row r="41" spans="1:7" ht="22.5" customHeight="1">
      <c r="A41" s="90" t="s">
        <v>222</v>
      </c>
      <c r="B41" s="95" t="s">
        <v>220</v>
      </c>
      <c r="C41" s="31">
        <v>1793.9</v>
      </c>
      <c r="D41" s="31">
        <v>1474.3</v>
      </c>
      <c r="E41" s="112">
        <v>1010.5</v>
      </c>
      <c r="F41" s="163">
        <f t="shared" si="0"/>
        <v>82.18406823122805</v>
      </c>
      <c r="G41" s="122" t="s">
        <v>236</v>
      </c>
    </row>
    <row r="42" spans="1:7" ht="65.25" customHeight="1">
      <c r="A42" s="91" t="s">
        <v>223</v>
      </c>
      <c r="B42" s="25" t="s">
        <v>259</v>
      </c>
      <c r="C42" s="31">
        <v>107.1</v>
      </c>
      <c r="D42" s="31">
        <v>47.9</v>
      </c>
      <c r="E42" s="112">
        <v>36.6</v>
      </c>
      <c r="F42" s="163">
        <f t="shared" si="0"/>
        <v>44.724556489262376</v>
      </c>
      <c r="G42" s="99">
        <f t="shared" si="1"/>
        <v>130.87431693989072</v>
      </c>
    </row>
    <row r="43" spans="1:7" ht="41.25" customHeight="1">
      <c r="A43" s="91" t="s">
        <v>243</v>
      </c>
      <c r="B43" s="25" t="s">
        <v>244</v>
      </c>
      <c r="C43" s="31">
        <v>2</v>
      </c>
      <c r="D43" s="31">
        <v>0</v>
      </c>
      <c r="E43" s="112">
        <v>0</v>
      </c>
      <c r="F43" s="168" t="s">
        <v>256</v>
      </c>
      <c r="G43" s="122" t="s">
        <v>236</v>
      </c>
    </row>
    <row r="44" spans="1:7" ht="103.5" customHeight="1">
      <c r="A44" s="91" t="s">
        <v>224</v>
      </c>
      <c r="B44" s="25" t="s">
        <v>30</v>
      </c>
      <c r="C44" s="31">
        <v>1633.2</v>
      </c>
      <c r="D44" s="31">
        <v>486.4</v>
      </c>
      <c r="E44" s="112">
        <v>323.5</v>
      </c>
      <c r="F44" s="163">
        <f t="shared" si="0"/>
        <v>29.78202302228753</v>
      </c>
      <c r="G44" s="99">
        <f t="shared" si="1"/>
        <v>150.35548686244204</v>
      </c>
    </row>
    <row r="45" spans="1:7" ht="59.25" customHeight="1">
      <c r="A45" s="91" t="s">
        <v>237</v>
      </c>
      <c r="B45" s="25" t="s">
        <v>238</v>
      </c>
      <c r="C45" s="31">
        <v>112.5</v>
      </c>
      <c r="D45" s="31">
        <v>112.5</v>
      </c>
      <c r="E45" s="112">
        <v>0</v>
      </c>
      <c r="F45" s="163">
        <f t="shared" si="0"/>
        <v>100</v>
      </c>
      <c r="G45" s="122" t="s">
        <v>236</v>
      </c>
    </row>
    <row r="46" spans="1:7" ht="57" customHeight="1">
      <c r="A46" s="91" t="s">
        <v>225</v>
      </c>
      <c r="B46" s="93" t="s">
        <v>219</v>
      </c>
      <c r="C46" s="94">
        <v>84.5</v>
      </c>
      <c r="D46" s="94">
        <v>0</v>
      </c>
      <c r="E46" s="113">
        <v>0</v>
      </c>
      <c r="F46" s="168" t="s">
        <v>256</v>
      </c>
      <c r="G46" s="122" t="s">
        <v>236</v>
      </c>
    </row>
    <row r="47" spans="1:7" ht="58.5" customHeight="1" hidden="1">
      <c r="A47" s="121" t="s">
        <v>239</v>
      </c>
      <c r="B47" s="120" t="s">
        <v>240</v>
      </c>
      <c r="C47" s="94"/>
      <c r="D47" s="94"/>
      <c r="E47" s="113">
        <v>0</v>
      </c>
      <c r="F47" s="143"/>
      <c r="G47" s="122" t="s">
        <v>236</v>
      </c>
    </row>
  </sheetData>
  <sheetProtection/>
  <mergeCells count="14">
    <mergeCell ref="G10:G12"/>
    <mergeCell ref="A7:G7"/>
    <mergeCell ref="A8:G8"/>
    <mergeCell ref="B5:F5"/>
    <mergeCell ref="A10:A12"/>
    <mergeCell ref="C10:C12"/>
    <mergeCell ref="F10:F12"/>
    <mergeCell ref="B10:B12"/>
    <mergeCell ref="D10:D12"/>
    <mergeCell ref="B1:F1"/>
    <mergeCell ref="B2:F2"/>
    <mergeCell ref="B3:F3"/>
    <mergeCell ref="B4:F4"/>
    <mergeCell ref="E10:E12"/>
  </mergeCells>
  <printOptions horizontalCentered="1"/>
  <pageMargins left="0.5905511811023623" right="0.3937007874015748" top="0.3937007874015748" bottom="0.3937007874015748" header="0.11811023622047245" footer="0.11811023622047245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N123"/>
  <sheetViews>
    <sheetView view="pageBreakPreview" zoomScaleNormal="75" zoomScaleSheetLayoutView="100" zoomScalePageLayoutView="0" workbookViewId="0" topLeftCell="A1">
      <selection activeCell="A39" sqref="A39"/>
    </sheetView>
  </sheetViews>
  <sheetFormatPr defaultColWidth="9.00390625" defaultRowHeight="12.75"/>
  <cols>
    <col min="1" max="1" width="45.875" style="37" customWidth="1"/>
    <col min="2" max="2" width="6.375" style="37" hidden="1" customWidth="1"/>
    <col min="3" max="3" width="5.25390625" style="37" customWidth="1"/>
    <col min="4" max="4" width="5.125" style="37" customWidth="1"/>
    <col min="5" max="5" width="4.25390625" style="37" hidden="1" customWidth="1"/>
    <col min="6" max="6" width="3.625" style="37" hidden="1" customWidth="1"/>
    <col min="7" max="7" width="4.25390625" style="60" hidden="1" customWidth="1"/>
    <col min="8" max="8" width="8.00390625" style="61" hidden="1" customWidth="1"/>
    <col min="9" max="9" width="6.375" style="61" hidden="1" customWidth="1"/>
    <col min="10" max="10" width="11.75390625" style="58" customWidth="1"/>
    <col min="11" max="11" width="12.875" style="65" customWidth="1"/>
    <col min="12" max="12" width="12.875" style="65" hidden="1" customWidth="1"/>
    <col min="13" max="13" width="11.75390625" style="133" customWidth="1"/>
    <col min="14" max="14" width="10.875" style="38" hidden="1" customWidth="1"/>
    <col min="15" max="16384" width="9.125" style="38" customWidth="1"/>
  </cols>
  <sheetData>
    <row r="1" spans="2:13" s="39" customFormat="1" ht="17.25" customHeight="1">
      <c r="B1" s="188" t="s">
        <v>183</v>
      </c>
      <c r="C1" s="188"/>
      <c r="D1" s="188"/>
      <c r="E1" s="188"/>
      <c r="F1" s="188"/>
      <c r="G1" s="188"/>
      <c r="H1" s="188"/>
      <c r="I1" s="188"/>
      <c r="J1" s="176"/>
      <c r="K1" s="176"/>
      <c r="L1" s="100"/>
      <c r="M1" s="132"/>
    </row>
    <row r="2" spans="2:13" s="39" customFormat="1" ht="28.5" customHeight="1">
      <c r="B2" s="189" t="s">
        <v>182</v>
      </c>
      <c r="C2" s="189"/>
      <c r="D2" s="189"/>
      <c r="E2" s="189"/>
      <c r="F2" s="189"/>
      <c r="G2" s="189"/>
      <c r="H2" s="189"/>
      <c r="I2" s="189"/>
      <c r="J2" s="176"/>
      <c r="K2" s="176"/>
      <c r="L2" s="100"/>
      <c r="M2" s="132"/>
    </row>
    <row r="3" spans="2:13" s="39" customFormat="1" ht="15">
      <c r="B3" s="188" t="s">
        <v>258</v>
      </c>
      <c r="C3" s="188"/>
      <c r="D3" s="188"/>
      <c r="E3" s="188"/>
      <c r="F3" s="188"/>
      <c r="G3" s="188"/>
      <c r="H3" s="188"/>
      <c r="I3" s="188"/>
      <c r="J3" s="176"/>
      <c r="K3" s="176"/>
      <c r="L3" s="100"/>
      <c r="M3" s="132"/>
    </row>
    <row r="4" spans="2:13" s="39" customFormat="1" ht="16.5" customHeight="1">
      <c r="B4" s="190" t="s">
        <v>184</v>
      </c>
      <c r="C4" s="176"/>
      <c r="D4" s="176"/>
      <c r="E4" s="176"/>
      <c r="F4" s="176"/>
      <c r="G4" s="176"/>
      <c r="H4" s="176"/>
      <c r="I4" s="176"/>
      <c r="J4" s="176"/>
      <c r="K4" s="176"/>
      <c r="L4" s="100"/>
      <c r="M4" s="132"/>
    </row>
    <row r="5" spans="2:13" s="39" customFormat="1" ht="16.5" customHeight="1">
      <c r="B5" s="36"/>
      <c r="C5" s="35"/>
      <c r="D5" s="35"/>
      <c r="E5" s="35"/>
      <c r="F5" s="35"/>
      <c r="G5" s="35"/>
      <c r="H5" s="35"/>
      <c r="I5" s="35"/>
      <c r="J5" s="35"/>
      <c r="K5" s="35"/>
      <c r="L5" s="100"/>
      <c r="M5" s="132"/>
    </row>
    <row r="6" spans="1:14" s="39" customFormat="1" ht="15">
      <c r="A6" s="186" t="s">
        <v>192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76"/>
      <c r="N6" s="176"/>
    </row>
    <row r="7" spans="1:14" ht="16.5" customHeight="1">
      <c r="A7" s="186" t="s">
        <v>254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</row>
    <row r="8" spans="2:12" ht="14.25" customHeight="1">
      <c r="B8" s="40"/>
      <c r="C8" s="40"/>
      <c r="D8" s="40"/>
      <c r="E8" s="41"/>
      <c r="F8" s="41"/>
      <c r="G8" s="41"/>
      <c r="H8" s="42"/>
      <c r="I8" s="43"/>
      <c r="J8" s="27"/>
      <c r="K8" s="70" t="s">
        <v>193</v>
      </c>
      <c r="L8" s="70"/>
    </row>
    <row r="9" spans="1:14" ht="62.25" customHeight="1">
      <c r="A9" s="66" t="s">
        <v>1</v>
      </c>
      <c r="B9" s="67" t="s">
        <v>90</v>
      </c>
      <c r="C9" s="191" t="s">
        <v>181</v>
      </c>
      <c r="D9" s="192"/>
      <c r="E9" s="193" t="s">
        <v>89</v>
      </c>
      <c r="F9" s="193"/>
      <c r="G9" s="193"/>
      <c r="H9" s="193"/>
      <c r="I9" s="66" t="s">
        <v>88</v>
      </c>
      <c r="J9" s="29" t="s">
        <v>91</v>
      </c>
      <c r="K9" s="29" t="s">
        <v>32</v>
      </c>
      <c r="L9" s="104" t="s">
        <v>246</v>
      </c>
      <c r="M9" s="134" t="s">
        <v>209</v>
      </c>
      <c r="N9" s="98" t="s">
        <v>235</v>
      </c>
    </row>
    <row r="10" spans="1:14" ht="12.75" hidden="1">
      <c r="A10" s="68">
        <v>1</v>
      </c>
      <c r="B10" s="69">
        <v>2</v>
      </c>
      <c r="C10" s="68">
        <v>2</v>
      </c>
      <c r="D10" s="68">
        <v>3</v>
      </c>
      <c r="E10" s="187">
        <v>5</v>
      </c>
      <c r="F10" s="187"/>
      <c r="G10" s="187"/>
      <c r="H10" s="187"/>
      <c r="I10" s="68">
        <v>6</v>
      </c>
      <c r="J10" s="89" t="s">
        <v>66</v>
      </c>
      <c r="K10" s="69">
        <v>5</v>
      </c>
      <c r="L10" s="105">
        <v>5</v>
      </c>
      <c r="M10" s="135" t="s">
        <v>234</v>
      </c>
      <c r="N10" s="69">
        <v>6</v>
      </c>
    </row>
    <row r="11" spans="1:14" s="44" customFormat="1" ht="12.75" hidden="1">
      <c r="A11" s="71" t="s">
        <v>194</v>
      </c>
      <c r="B11" s="72">
        <v>802</v>
      </c>
      <c r="C11" s="72"/>
      <c r="D11" s="72"/>
      <c r="E11" s="72"/>
      <c r="F11" s="72"/>
      <c r="G11" s="73"/>
      <c r="H11" s="72"/>
      <c r="I11" s="72"/>
      <c r="J11" s="72"/>
      <c r="K11" s="72"/>
      <c r="L11" s="102"/>
      <c r="M11" s="136"/>
      <c r="N11" s="97"/>
    </row>
    <row r="12" spans="1:14" s="44" customFormat="1" ht="21" customHeight="1">
      <c r="A12" s="74" t="s">
        <v>87</v>
      </c>
      <c r="B12" s="72">
        <v>802</v>
      </c>
      <c r="C12" s="75">
        <v>1</v>
      </c>
      <c r="D12" s="75">
        <v>0</v>
      </c>
      <c r="E12" s="75"/>
      <c r="F12" s="75"/>
      <c r="G12" s="76"/>
      <c r="H12" s="75"/>
      <c r="I12" s="77"/>
      <c r="J12" s="78">
        <f>J13+J19+J39+J41+J42+J46</f>
        <v>5094.9</v>
      </c>
      <c r="K12" s="78">
        <f>K13+K19+K39+K42+K46</f>
        <v>2341.7</v>
      </c>
      <c r="L12" s="106">
        <f>L13+L19+L39+L42+L46</f>
        <v>2205.5</v>
      </c>
      <c r="M12" s="138">
        <f>K12/J12*100</f>
        <v>45.961647922432235</v>
      </c>
      <c r="N12" s="162">
        <f>K12/L12*100</f>
        <v>106.1754704148719</v>
      </c>
    </row>
    <row r="13" spans="1:14" s="44" customFormat="1" ht="45.75" customHeight="1">
      <c r="A13" s="79" t="s">
        <v>86</v>
      </c>
      <c r="B13" s="67">
        <v>802</v>
      </c>
      <c r="C13" s="80">
        <v>1</v>
      </c>
      <c r="D13" s="80">
        <v>2</v>
      </c>
      <c r="E13" s="80"/>
      <c r="F13" s="80"/>
      <c r="G13" s="81"/>
      <c r="H13" s="80"/>
      <c r="I13" s="82"/>
      <c r="J13" s="83">
        <v>826</v>
      </c>
      <c r="K13" s="83">
        <v>364.8</v>
      </c>
      <c r="L13" s="107">
        <v>329.9</v>
      </c>
      <c r="M13" s="137">
        <f aca="true" t="shared" si="0" ref="M13:M76">K13/J13*100</f>
        <v>44.16464891041162</v>
      </c>
      <c r="N13" s="108">
        <f aca="true" t="shared" si="1" ref="N13:N76">K13/L13*100</f>
        <v>110.57896332221885</v>
      </c>
    </row>
    <row r="14" spans="1:14" ht="36" customHeight="1" hidden="1">
      <c r="A14" s="79" t="s">
        <v>124</v>
      </c>
      <c r="B14" s="67">
        <v>802</v>
      </c>
      <c r="C14" s="80">
        <v>1</v>
      </c>
      <c r="D14" s="80">
        <v>2</v>
      </c>
      <c r="E14" s="80">
        <v>91</v>
      </c>
      <c r="F14" s="84">
        <v>0</v>
      </c>
      <c r="G14" s="81" t="s">
        <v>125</v>
      </c>
      <c r="H14" s="81" t="s">
        <v>126</v>
      </c>
      <c r="I14" s="82"/>
      <c r="J14" s="83"/>
      <c r="K14" s="83"/>
      <c r="L14" s="107"/>
      <c r="M14" s="137" t="e">
        <f t="shared" si="0"/>
        <v>#DIV/0!</v>
      </c>
      <c r="N14" s="108" t="e">
        <f t="shared" si="1"/>
        <v>#DIV/0!</v>
      </c>
    </row>
    <row r="15" spans="1:14" ht="21.75" customHeight="1" hidden="1">
      <c r="A15" s="79" t="s">
        <v>85</v>
      </c>
      <c r="B15" s="67">
        <v>802</v>
      </c>
      <c r="C15" s="80">
        <v>1</v>
      </c>
      <c r="D15" s="80">
        <v>2</v>
      </c>
      <c r="E15" s="80">
        <v>91</v>
      </c>
      <c r="F15" s="84">
        <v>0</v>
      </c>
      <c r="G15" s="81" t="s">
        <v>125</v>
      </c>
      <c r="H15" s="81" t="s">
        <v>126</v>
      </c>
      <c r="I15" s="82"/>
      <c r="J15" s="83"/>
      <c r="K15" s="83"/>
      <c r="L15" s="107"/>
      <c r="M15" s="137" t="e">
        <f t="shared" si="0"/>
        <v>#DIV/0!</v>
      </c>
      <c r="N15" s="108" t="e">
        <f t="shared" si="1"/>
        <v>#DIV/0!</v>
      </c>
    </row>
    <row r="16" spans="1:14" ht="36" customHeight="1" hidden="1">
      <c r="A16" s="79" t="s">
        <v>195</v>
      </c>
      <c r="B16" s="67">
        <v>802</v>
      </c>
      <c r="C16" s="80">
        <v>1</v>
      </c>
      <c r="D16" s="80">
        <v>2</v>
      </c>
      <c r="E16" s="80">
        <v>91</v>
      </c>
      <c r="F16" s="84">
        <v>0</v>
      </c>
      <c r="G16" s="81" t="s">
        <v>125</v>
      </c>
      <c r="H16" s="81" t="s">
        <v>127</v>
      </c>
      <c r="I16" s="82"/>
      <c r="J16" s="83"/>
      <c r="K16" s="83"/>
      <c r="L16" s="107"/>
      <c r="M16" s="137" t="e">
        <f t="shared" si="0"/>
        <v>#DIV/0!</v>
      </c>
      <c r="N16" s="108" t="e">
        <f t="shared" si="1"/>
        <v>#DIV/0!</v>
      </c>
    </row>
    <row r="17" spans="1:14" ht="20.25" customHeight="1" hidden="1">
      <c r="A17" s="79" t="s">
        <v>128</v>
      </c>
      <c r="B17" s="67">
        <v>802</v>
      </c>
      <c r="C17" s="80">
        <v>1</v>
      </c>
      <c r="D17" s="80">
        <v>2</v>
      </c>
      <c r="E17" s="80">
        <v>91</v>
      </c>
      <c r="F17" s="84">
        <v>0</v>
      </c>
      <c r="G17" s="81" t="s">
        <v>125</v>
      </c>
      <c r="H17" s="81" t="s">
        <v>127</v>
      </c>
      <c r="I17" s="82">
        <v>121</v>
      </c>
      <c r="J17" s="83"/>
      <c r="K17" s="83"/>
      <c r="L17" s="107"/>
      <c r="M17" s="137" t="e">
        <f t="shared" si="0"/>
        <v>#DIV/0!</v>
      </c>
      <c r="N17" s="108" t="e">
        <f t="shared" si="1"/>
        <v>#DIV/0!</v>
      </c>
    </row>
    <row r="18" spans="1:14" ht="48.75" customHeight="1" hidden="1">
      <c r="A18" s="79" t="s">
        <v>131</v>
      </c>
      <c r="B18" s="67">
        <v>802</v>
      </c>
      <c r="C18" s="80">
        <v>1</v>
      </c>
      <c r="D18" s="80">
        <v>2</v>
      </c>
      <c r="E18" s="80">
        <v>91</v>
      </c>
      <c r="F18" s="84">
        <v>0</v>
      </c>
      <c r="G18" s="81" t="s">
        <v>125</v>
      </c>
      <c r="H18" s="81" t="s">
        <v>127</v>
      </c>
      <c r="I18" s="82">
        <v>129</v>
      </c>
      <c r="J18" s="83"/>
      <c r="K18" s="83"/>
      <c r="L18" s="107"/>
      <c r="M18" s="137" t="e">
        <f t="shared" si="0"/>
        <v>#DIV/0!</v>
      </c>
      <c r="N18" s="108" t="e">
        <f t="shared" si="1"/>
        <v>#DIV/0!</v>
      </c>
    </row>
    <row r="19" spans="1:14" s="44" customFormat="1" ht="59.25" customHeight="1">
      <c r="A19" s="79" t="s">
        <v>84</v>
      </c>
      <c r="B19" s="67">
        <v>802</v>
      </c>
      <c r="C19" s="80">
        <v>1</v>
      </c>
      <c r="D19" s="80">
        <v>4</v>
      </c>
      <c r="E19" s="80"/>
      <c r="F19" s="80"/>
      <c r="G19" s="81"/>
      <c r="H19" s="80"/>
      <c r="I19" s="82"/>
      <c r="J19" s="83">
        <v>3631.5</v>
      </c>
      <c r="K19" s="83">
        <v>1692.3</v>
      </c>
      <c r="L19" s="107">
        <v>1752</v>
      </c>
      <c r="M19" s="137">
        <f t="shared" si="0"/>
        <v>46.600578273440725</v>
      </c>
      <c r="N19" s="108">
        <f t="shared" si="1"/>
        <v>96.59246575342465</v>
      </c>
    </row>
    <row r="20" spans="1:14" ht="51" customHeight="1" hidden="1">
      <c r="A20" s="79" t="s">
        <v>83</v>
      </c>
      <c r="B20" s="67">
        <v>802</v>
      </c>
      <c r="C20" s="80">
        <v>1</v>
      </c>
      <c r="D20" s="80">
        <v>4</v>
      </c>
      <c r="E20" s="80">
        <v>91</v>
      </c>
      <c r="F20" s="81">
        <v>0</v>
      </c>
      <c r="G20" s="81" t="s">
        <v>125</v>
      </c>
      <c r="H20" s="81" t="s">
        <v>126</v>
      </c>
      <c r="I20" s="82"/>
      <c r="J20" s="83"/>
      <c r="K20" s="83"/>
      <c r="L20" s="107"/>
      <c r="M20" s="137" t="e">
        <f t="shared" si="0"/>
        <v>#DIV/0!</v>
      </c>
      <c r="N20" s="108" t="e">
        <f t="shared" si="1"/>
        <v>#DIV/0!</v>
      </c>
    </row>
    <row r="21" spans="1:14" s="45" customFormat="1" ht="20.25" customHeight="1" hidden="1">
      <c r="A21" s="79" t="s">
        <v>82</v>
      </c>
      <c r="B21" s="67">
        <v>802</v>
      </c>
      <c r="C21" s="80">
        <v>1</v>
      </c>
      <c r="D21" s="80">
        <v>4</v>
      </c>
      <c r="E21" s="81" t="s">
        <v>48</v>
      </c>
      <c r="F21" s="81" t="s">
        <v>44</v>
      </c>
      <c r="G21" s="81" t="s">
        <v>125</v>
      </c>
      <c r="H21" s="81" t="s">
        <v>129</v>
      </c>
      <c r="I21" s="82"/>
      <c r="J21" s="83"/>
      <c r="K21" s="83"/>
      <c r="L21" s="107"/>
      <c r="M21" s="137" t="e">
        <f t="shared" si="0"/>
        <v>#DIV/0!</v>
      </c>
      <c r="N21" s="108" t="e">
        <f t="shared" si="1"/>
        <v>#DIV/0!</v>
      </c>
    </row>
    <row r="22" spans="1:14" s="45" customFormat="1" ht="35.25" customHeight="1" hidden="1">
      <c r="A22" s="79" t="s">
        <v>130</v>
      </c>
      <c r="B22" s="67">
        <v>802</v>
      </c>
      <c r="C22" s="80">
        <v>1</v>
      </c>
      <c r="D22" s="80">
        <v>4</v>
      </c>
      <c r="E22" s="81" t="s">
        <v>48</v>
      </c>
      <c r="F22" s="81" t="s">
        <v>44</v>
      </c>
      <c r="G22" s="81" t="s">
        <v>125</v>
      </c>
      <c r="H22" s="81" t="s">
        <v>129</v>
      </c>
      <c r="I22" s="82"/>
      <c r="J22" s="83"/>
      <c r="K22" s="83"/>
      <c r="L22" s="107"/>
      <c r="M22" s="137" t="e">
        <f t="shared" si="0"/>
        <v>#DIV/0!</v>
      </c>
      <c r="N22" s="108" t="e">
        <f t="shared" si="1"/>
        <v>#DIV/0!</v>
      </c>
    </row>
    <row r="23" spans="1:14" s="45" customFormat="1" ht="21.75" customHeight="1" hidden="1">
      <c r="A23" s="79" t="s">
        <v>128</v>
      </c>
      <c r="B23" s="67">
        <v>802</v>
      </c>
      <c r="C23" s="80">
        <v>1</v>
      </c>
      <c r="D23" s="80">
        <v>4</v>
      </c>
      <c r="E23" s="80" t="s">
        <v>48</v>
      </c>
      <c r="F23" s="80" t="s">
        <v>44</v>
      </c>
      <c r="G23" s="81" t="s">
        <v>125</v>
      </c>
      <c r="H23" s="81" t="s">
        <v>129</v>
      </c>
      <c r="I23" s="82">
        <v>121</v>
      </c>
      <c r="J23" s="83"/>
      <c r="K23" s="83"/>
      <c r="L23" s="107"/>
      <c r="M23" s="137" t="e">
        <f t="shared" si="0"/>
        <v>#DIV/0!</v>
      </c>
      <c r="N23" s="108" t="e">
        <f t="shared" si="1"/>
        <v>#DIV/0!</v>
      </c>
    </row>
    <row r="24" spans="1:14" s="45" customFormat="1" ht="49.5" customHeight="1" hidden="1">
      <c r="A24" s="79" t="s">
        <v>196</v>
      </c>
      <c r="B24" s="67">
        <v>802</v>
      </c>
      <c r="C24" s="80">
        <v>1</v>
      </c>
      <c r="D24" s="80">
        <v>4</v>
      </c>
      <c r="E24" s="80">
        <v>91</v>
      </c>
      <c r="F24" s="80" t="s">
        <v>44</v>
      </c>
      <c r="G24" s="81" t="s">
        <v>125</v>
      </c>
      <c r="H24" s="81" t="s">
        <v>129</v>
      </c>
      <c r="I24" s="82">
        <v>129</v>
      </c>
      <c r="J24" s="83"/>
      <c r="K24" s="83"/>
      <c r="L24" s="107"/>
      <c r="M24" s="137" t="e">
        <f t="shared" si="0"/>
        <v>#DIV/0!</v>
      </c>
      <c r="N24" s="108" t="e">
        <f t="shared" si="1"/>
        <v>#DIV/0!</v>
      </c>
    </row>
    <row r="25" spans="1:14" s="45" customFormat="1" ht="66" customHeight="1" hidden="1">
      <c r="A25" s="79" t="s">
        <v>197</v>
      </c>
      <c r="B25" s="67">
        <v>802</v>
      </c>
      <c r="C25" s="80">
        <v>1</v>
      </c>
      <c r="D25" s="80">
        <v>4</v>
      </c>
      <c r="E25" s="80">
        <v>91</v>
      </c>
      <c r="F25" s="80" t="s">
        <v>44</v>
      </c>
      <c r="G25" s="81" t="s">
        <v>125</v>
      </c>
      <c r="H25" s="81" t="s">
        <v>198</v>
      </c>
      <c r="I25" s="82">
        <v>121</v>
      </c>
      <c r="J25" s="83"/>
      <c r="K25" s="83"/>
      <c r="L25" s="107"/>
      <c r="M25" s="137" t="e">
        <f t="shared" si="0"/>
        <v>#DIV/0!</v>
      </c>
      <c r="N25" s="108" t="e">
        <f t="shared" si="1"/>
        <v>#DIV/0!</v>
      </c>
    </row>
    <row r="26" spans="1:14" s="45" customFormat="1" ht="97.5" customHeight="1" hidden="1">
      <c r="A26" s="79" t="s">
        <v>199</v>
      </c>
      <c r="B26" s="67">
        <v>802</v>
      </c>
      <c r="C26" s="80">
        <v>1</v>
      </c>
      <c r="D26" s="80">
        <v>4</v>
      </c>
      <c r="E26" s="80">
        <v>91</v>
      </c>
      <c r="F26" s="84">
        <v>0</v>
      </c>
      <c r="G26" s="81" t="s">
        <v>125</v>
      </c>
      <c r="H26" s="81" t="s">
        <v>198</v>
      </c>
      <c r="I26" s="82">
        <v>129</v>
      </c>
      <c r="J26" s="83"/>
      <c r="K26" s="83"/>
      <c r="L26" s="107"/>
      <c r="M26" s="137" t="e">
        <f t="shared" si="0"/>
        <v>#DIV/0!</v>
      </c>
      <c r="N26" s="108" t="e">
        <f t="shared" si="1"/>
        <v>#DIV/0!</v>
      </c>
    </row>
    <row r="27" spans="1:14" s="45" customFormat="1" ht="32.25" customHeight="1" hidden="1">
      <c r="A27" s="79" t="s">
        <v>132</v>
      </c>
      <c r="B27" s="67">
        <v>802</v>
      </c>
      <c r="C27" s="80">
        <v>1</v>
      </c>
      <c r="D27" s="80">
        <v>4</v>
      </c>
      <c r="E27" s="80" t="s">
        <v>48</v>
      </c>
      <c r="F27" s="80" t="s">
        <v>44</v>
      </c>
      <c r="G27" s="81" t="s">
        <v>125</v>
      </c>
      <c r="H27" s="81" t="s">
        <v>129</v>
      </c>
      <c r="I27" s="82">
        <v>242</v>
      </c>
      <c r="J27" s="83"/>
      <c r="K27" s="83"/>
      <c r="L27" s="107"/>
      <c r="M27" s="137" t="e">
        <f t="shared" si="0"/>
        <v>#DIV/0!</v>
      </c>
      <c r="N27" s="108" t="e">
        <f t="shared" si="1"/>
        <v>#DIV/0!</v>
      </c>
    </row>
    <row r="28" spans="1:14" s="45" customFormat="1" ht="34.5" customHeight="1" hidden="1">
      <c r="A28" s="79" t="s">
        <v>37</v>
      </c>
      <c r="B28" s="67">
        <v>802</v>
      </c>
      <c r="C28" s="80">
        <v>1</v>
      </c>
      <c r="D28" s="80">
        <v>4</v>
      </c>
      <c r="E28" s="80" t="s">
        <v>48</v>
      </c>
      <c r="F28" s="80" t="s">
        <v>44</v>
      </c>
      <c r="G28" s="81" t="s">
        <v>125</v>
      </c>
      <c r="H28" s="81" t="s">
        <v>129</v>
      </c>
      <c r="I28" s="82">
        <v>244</v>
      </c>
      <c r="J28" s="83"/>
      <c r="K28" s="83"/>
      <c r="L28" s="107"/>
      <c r="M28" s="137" t="e">
        <f t="shared" si="0"/>
        <v>#DIV/0!</v>
      </c>
      <c r="N28" s="108" t="e">
        <f t="shared" si="1"/>
        <v>#DIV/0!</v>
      </c>
    </row>
    <row r="29" spans="1:14" s="45" customFormat="1" ht="18" customHeight="1" hidden="1">
      <c r="A29" s="79" t="s">
        <v>81</v>
      </c>
      <c r="B29" s="67">
        <v>802</v>
      </c>
      <c r="C29" s="80">
        <v>1</v>
      </c>
      <c r="D29" s="80">
        <v>4</v>
      </c>
      <c r="E29" s="81" t="s">
        <v>48</v>
      </c>
      <c r="F29" s="81" t="s">
        <v>44</v>
      </c>
      <c r="G29" s="81" t="s">
        <v>125</v>
      </c>
      <c r="H29" s="81" t="s">
        <v>129</v>
      </c>
      <c r="I29" s="82">
        <v>851</v>
      </c>
      <c r="J29" s="83"/>
      <c r="K29" s="83"/>
      <c r="L29" s="107"/>
      <c r="M29" s="137" t="e">
        <f t="shared" si="0"/>
        <v>#DIV/0!</v>
      </c>
      <c r="N29" s="108" t="e">
        <f t="shared" si="1"/>
        <v>#DIV/0!</v>
      </c>
    </row>
    <row r="30" spans="1:14" s="46" customFormat="1" ht="18" customHeight="1" hidden="1">
      <c r="A30" s="79" t="s">
        <v>200</v>
      </c>
      <c r="B30" s="67">
        <v>802</v>
      </c>
      <c r="C30" s="80">
        <v>1</v>
      </c>
      <c r="D30" s="80">
        <v>4</v>
      </c>
      <c r="E30" s="81" t="s">
        <v>48</v>
      </c>
      <c r="F30" s="81" t="s">
        <v>44</v>
      </c>
      <c r="G30" s="81" t="s">
        <v>125</v>
      </c>
      <c r="H30" s="81" t="s">
        <v>129</v>
      </c>
      <c r="I30" s="82">
        <v>852</v>
      </c>
      <c r="J30" s="83"/>
      <c r="K30" s="83"/>
      <c r="L30" s="107"/>
      <c r="M30" s="137" t="e">
        <f t="shared" si="0"/>
        <v>#DIV/0!</v>
      </c>
      <c r="N30" s="108" t="e">
        <f t="shared" si="1"/>
        <v>#DIV/0!</v>
      </c>
    </row>
    <row r="31" spans="1:14" s="46" customFormat="1" ht="17.25" customHeight="1" hidden="1">
      <c r="A31" s="79" t="s">
        <v>133</v>
      </c>
      <c r="B31" s="67">
        <v>802</v>
      </c>
      <c r="C31" s="80">
        <v>1</v>
      </c>
      <c r="D31" s="80">
        <v>4</v>
      </c>
      <c r="E31" s="81" t="s">
        <v>48</v>
      </c>
      <c r="F31" s="81" t="s">
        <v>44</v>
      </c>
      <c r="G31" s="81" t="s">
        <v>125</v>
      </c>
      <c r="H31" s="81" t="s">
        <v>129</v>
      </c>
      <c r="I31" s="82">
        <v>853</v>
      </c>
      <c r="J31" s="83"/>
      <c r="K31" s="83"/>
      <c r="L31" s="107"/>
      <c r="M31" s="137" t="e">
        <f t="shared" si="0"/>
        <v>#DIV/0!</v>
      </c>
      <c r="N31" s="108" t="e">
        <f t="shared" si="1"/>
        <v>#DIV/0!</v>
      </c>
    </row>
    <row r="32" spans="1:14" s="47" customFormat="1" ht="82.5" customHeight="1" hidden="1">
      <c r="A32" s="79" t="s">
        <v>80</v>
      </c>
      <c r="B32" s="67">
        <v>802</v>
      </c>
      <c r="C32" s="80">
        <v>1</v>
      </c>
      <c r="D32" s="80">
        <v>4</v>
      </c>
      <c r="E32" s="80">
        <v>91</v>
      </c>
      <c r="F32" s="81">
        <v>0</v>
      </c>
      <c r="G32" s="81" t="s">
        <v>125</v>
      </c>
      <c r="H32" s="81" t="s">
        <v>134</v>
      </c>
      <c r="I32" s="82"/>
      <c r="J32" s="83"/>
      <c r="K32" s="83"/>
      <c r="L32" s="107"/>
      <c r="M32" s="137" t="e">
        <f t="shared" si="0"/>
        <v>#DIV/0!</v>
      </c>
      <c r="N32" s="108" t="e">
        <f t="shared" si="1"/>
        <v>#DIV/0!</v>
      </c>
    </row>
    <row r="33" spans="1:14" s="47" customFormat="1" ht="49.5" customHeight="1" hidden="1">
      <c r="A33" s="79" t="s">
        <v>79</v>
      </c>
      <c r="B33" s="67">
        <v>802</v>
      </c>
      <c r="C33" s="80">
        <v>1</v>
      </c>
      <c r="D33" s="80">
        <v>4</v>
      </c>
      <c r="E33" s="80">
        <v>91</v>
      </c>
      <c r="F33" s="81" t="s">
        <v>44</v>
      </c>
      <c r="G33" s="81" t="s">
        <v>125</v>
      </c>
      <c r="H33" s="81" t="s">
        <v>135</v>
      </c>
      <c r="I33" s="82"/>
      <c r="J33" s="83"/>
      <c r="K33" s="83"/>
      <c r="L33" s="107"/>
      <c r="M33" s="137" t="e">
        <f t="shared" si="0"/>
        <v>#DIV/0!</v>
      </c>
      <c r="N33" s="108" t="e">
        <f t="shared" si="1"/>
        <v>#DIV/0!</v>
      </c>
    </row>
    <row r="34" spans="1:14" s="47" customFormat="1" ht="17.25" customHeight="1" hidden="1">
      <c r="A34" s="79" t="s">
        <v>45</v>
      </c>
      <c r="B34" s="67">
        <v>802</v>
      </c>
      <c r="C34" s="80">
        <v>1</v>
      </c>
      <c r="D34" s="80">
        <v>4</v>
      </c>
      <c r="E34" s="81" t="s">
        <v>48</v>
      </c>
      <c r="F34" s="81" t="s">
        <v>44</v>
      </c>
      <c r="G34" s="81" t="s">
        <v>125</v>
      </c>
      <c r="H34" s="81" t="s">
        <v>135</v>
      </c>
      <c r="I34" s="82">
        <v>540</v>
      </c>
      <c r="J34" s="83"/>
      <c r="K34" s="83"/>
      <c r="L34" s="107"/>
      <c r="M34" s="137" t="e">
        <f t="shared" si="0"/>
        <v>#DIV/0!</v>
      </c>
      <c r="N34" s="108" t="e">
        <f t="shared" si="1"/>
        <v>#DIV/0!</v>
      </c>
    </row>
    <row r="35" spans="1:14" s="47" customFormat="1" ht="68.25" customHeight="1" hidden="1">
      <c r="A35" s="79" t="s">
        <v>77</v>
      </c>
      <c r="B35" s="67">
        <v>802</v>
      </c>
      <c r="C35" s="80">
        <v>1</v>
      </c>
      <c r="D35" s="80">
        <v>4</v>
      </c>
      <c r="E35" s="81" t="s">
        <v>48</v>
      </c>
      <c r="F35" s="81" t="s">
        <v>44</v>
      </c>
      <c r="G35" s="81" t="s">
        <v>125</v>
      </c>
      <c r="H35" s="81" t="s">
        <v>136</v>
      </c>
      <c r="I35" s="82"/>
      <c r="J35" s="83"/>
      <c r="K35" s="83"/>
      <c r="L35" s="107"/>
      <c r="M35" s="137" t="e">
        <f t="shared" si="0"/>
        <v>#DIV/0!</v>
      </c>
      <c r="N35" s="108" t="e">
        <f t="shared" si="1"/>
        <v>#DIV/0!</v>
      </c>
    </row>
    <row r="36" spans="1:14" s="47" customFormat="1" ht="12.75" hidden="1">
      <c r="A36" s="79" t="s">
        <v>45</v>
      </c>
      <c r="B36" s="67">
        <v>802</v>
      </c>
      <c r="C36" s="80">
        <v>1</v>
      </c>
      <c r="D36" s="80">
        <v>4</v>
      </c>
      <c r="E36" s="81" t="s">
        <v>48</v>
      </c>
      <c r="F36" s="81" t="s">
        <v>44</v>
      </c>
      <c r="G36" s="81" t="s">
        <v>125</v>
      </c>
      <c r="H36" s="81" t="s">
        <v>136</v>
      </c>
      <c r="I36" s="82">
        <v>540</v>
      </c>
      <c r="J36" s="83"/>
      <c r="K36" s="83"/>
      <c r="L36" s="107"/>
      <c r="M36" s="137" t="e">
        <f t="shared" si="0"/>
        <v>#DIV/0!</v>
      </c>
      <c r="N36" s="108" t="e">
        <f t="shared" si="1"/>
        <v>#DIV/0!</v>
      </c>
    </row>
    <row r="37" spans="1:14" s="47" customFormat="1" ht="49.5" customHeight="1" hidden="1">
      <c r="A37" s="79" t="s">
        <v>137</v>
      </c>
      <c r="B37" s="67">
        <v>802</v>
      </c>
      <c r="C37" s="80">
        <v>1</v>
      </c>
      <c r="D37" s="80">
        <v>4</v>
      </c>
      <c r="E37" s="81" t="s">
        <v>48</v>
      </c>
      <c r="F37" s="81" t="s">
        <v>44</v>
      </c>
      <c r="G37" s="81" t="s">
        <v>125</v>
      </c>
      <c r="H37" s="81" t="s">
        <v>138</v>
      </c>
      <c r="I37" s="82"/>
      <c r="J37" s="83"/>
      <c r="K37" s="83"/>
      <c r="L37" s="107"/>
      <c r="M37" s="137" t="e">
        <f t="shared" si="0"/>
        <v>#DIV/0!</v>
      </c>
      <c r="N37" s="108" t="e">
        <f t="shared" si="1"/>
        <v>#DIV/0!</v>
      </c>
    </row>
    <row r="38" spans="1:14" s="47" customFormat="1" ht="12.75" hidden="1">
      <c r="A38" s="79" t="s">
        <v>45</v>
      </c>
      <c r="B38" s="67">
        <v>802</v>
      </c>
      <c r="C38" s="80">
        <v>1</v>
      </c>
      <c r="D38" s="80">
        <v>4</v>
      </c>
      <c r="E38" s="81" t="s">
        <v>48</v>
      </c>
      <c r="F38" s="81" t="s">
        <v>44</v>
      </c>
      <c r="G38" s="81" t="s">
        <v>125</v>
      </c>
      <c r="H38" s="81" t="s">
        <v>138</v>
      </c>
      <c r="I38" s="82">
        <v>540</v>
      </c>
      <c r="J38" s="83"/>
      <c r="K38" s="83"/>
      <c r="L38" s="107"/>
      <c r="M38" s="137" t="e">
        <f t="shared" si="0"/>
        <v>#DIV/0!</v>
      </c>
      <c r="N38" s="108" t="e">
        <f t="shared" si="1"/>
        <v>#DIV/0!</v>
      </c>
    </row>
    <row r="39" spans="1:14" s="47" customFormat="1" ht="39.75" customHeight="1">
      <c r="A39" s="79" t="s">
        <v>76</v>
      </c>
      <c r="B39" s="67">
        <v>802</v>
      </c>
      <c r="C39" s="80">
        <v>1</v>
      </c>
      <c r="D39" s="80">
        <v>6</v>
      </c>
      <c r="E39" s="81"/>
      <c r="F39" s="81"/>
      <c r="G39" s="81"/>
      <c r="H39" s="81"/>
      <c r="I39" s="82"/>
      <c r="J39" s="83">
        <v>41.4</v>
      </c>
      <c r="K39" s="83">
        <v>5.4</v>
      </c>
      <c r="L39" s="107">
        <v>14.4</v>
      </c>
      <c r="M39" s="137">
        <f t="shared" si="0"/>
        <v>13.043478260869568</v>
      </c>
      <c r="N39" s="109" t="s">
        <v>236</v>
      </c>
    </row>
    <row r="40" spans="1:14" s="47" customFormat="1" ht="33.75" customHeight="1" hidden="1">
      <c r="A40" s="79" t="s">
        <v>75</v>
      </c>
      <c r="B40" s="67">
        <v>802</v>
      </c>
      <c r="C40" s="80">
        <v>1</v>
      </c>
      <c r="D40" s="80">
        <v>6</v>
      </c>
      <c r="E40" s="81" t="s">
        <v>48</v>
      </c>
      <c r="F40" s="81" t="s">
        <v>44</v>
      </c>
      <c r="G40" s="81" t="s">
        <v>125</v>
      </c>
      <c r="H40" s="81" t="s">
        <v>139</v>
      </c>
      <c r="I40" s="82"/>
      <c r="J40" s="83"/>
      <c r="K40" s="83"/>
      <c r="L40" s="107"/>
      <c r="M40" s="137" t="e">
        <f t="shared" si="0"/>
        <v>#DIV/0!</v>
      </c>
      <c r="N40" s="109" t="s">
        <v>236</v>
      </c>
    </row>
    <row r="41" spans="1:14" s="47" customFormat="1" ht="12.75" hidden="1">
      <c r="A41" s="79" t="s">
        <v>233</v>
      </c>
      <c r="B41" s="67">
        <v>802</v>
      </c>
      <c r="C41" s="80">
        <v>1</v>
      </c>
      <c r="D41" s="80">
        <v>7</v>
      </c>
      <c r="E41" s="81" t="s">
        <v>48</v>
      </c>
      <c r="F41" s="81" t="s">
        <v>44</v>
      </c>
      <c r="G41" s="81" t="s">
        <v>125</v>
      </c>
      <c r="H41" s="81" t="s">
        <v>139</v>
      </c>
      <c r="I41" s="82">
        <v>540</v>
      </c>
      <c r="J41" s="83"/>
      <c r="K41" s="83"/>
      <c r="L41" s="107"/>
      <c r="M41" s="137" t="e">
        <f t="shared" si="0"/>
        <v>#DIV/0!</v>
      </c>
      <c r="N41" s="109" t="s">
        <v>236</v>
      </c>
    </row>
    <row r="42" spans="1:14" s="48" customFormat="1" ht="15.75" customHeight="1">
      <c r="A42" s="79" t="s">
        <v>73</v>
      </c>
      <c r="B42" s="67">
        <v>802</v>
      </c>
      <c r="C42" s="80">
        <v>1</v>
      </c>
      <c r="D42" s="80">
        <v>11</v>
      </c>
      <c r="E42" s="81"/>
      <c r="F42" s="81"/>
      <c r="G42" s="81"/>
      <c r="H42" s="81"/>
      <c r="I42" s="82"/>
      <c r="J42" s="83">
        <v>3</v>
      </c>
      <c r="K42" s="83">
        <v>0</v>
      </c>
      <c r="L42" s="107">
        <v>0</v>
      </c>
      <c r="M42" s="170" t="s">
        <v>256</v>
      </c>
      <c r="N42" s="109" t="s">
        <v>236</v>
      </c>
    </row>
    <row r="43" spans="1:14" ht="17.25" customHeight="1" hidden="1">
      <c r="A43" s="79" t="s">
        <v>73</v>
      </c>
      <c r="B43" s="67">
        <v>802</v>
      </c>
      <c r="C43" s="80">
        <v>1</v>
      </c>
      <c r="D43" s="80">
        <v>11</v>
      </c>
      <c r="E43" s="81" t="s">
        <v>140</v>
      </c>
      <c r="F43" s="81" t="s">
        <v>44</v>
      </c>
      <c r="G43" s="81" t="s">
        <v>125</v>
      </c>
      <c r="H43" s="81" t="s">
        <v>126</v>
      </c>
      <c r="I43" s="82"/>
      <c r="J43" s="83"/>
      <c r="K43" s="83"/>
      <c r="L43" s="107"/>
      <c r="M43" s="137" t="e">
        <f t="shared" si="0"/>
        <v>#DIV/0!</v>
      </c>
      <c r="N43" s="109" t="s">
        <v>236</v>
      </c>
    </row>
    <row r="44" spans="1:14" ht="12.75" hidden="1">
      <c r="A44" s="79" t="s">
        <v>72</v>
      </c>
      <c r="B44" s="67">
        <v>802</v>
      </c>
      <c r="C44" s="80">
        <v>1</v>
      </c>
      <c r="D44" s="80">
        <v>11</v>
      </c>
      <c r="E44" s="81" t="s">
        <v>140</v>
      </c>
      <c r="F44" s="81" t="s">
        <v>44</v>
      </c>
      <c r="G44" s="81" t="s">
        <v>125</v>
      </c>
      <c r="H44" s="81" t="s">
        <v>141</v>
      </c>
      <c r="I44" s="82"/>
      <c r="J44" s="83"/>
      <c r="K44" s="83"/>
      <c r="L44" s="107"/>
      <c r="M44" s="137" t="e">
        <f t="shared" si="0"/>
        <v>#DIV/0!</v>
      </c>
      <c r="N44" s="109" t="s">
        <v>236</v>
      </c>
    </row>
    <row r="45" spans="1:14" ht="12.75" hidden="1">
      <c r="A45" s="79" t="s">
        <v>71</v>
      </c>
      <c r="B45" s="67">
        <v>802</v>
      </c>
      <c r="C45" s="80">
        <v>1</v>
      </c>
      <c r="D45" s="80">
        <v>11</v>
      </c>
      <c r="E45" s="81" t="s">
        <v>140</v>
      </c>
      <c r="F45" s="81" t="s">
        <v>44</v>
      </c>
      <c r="G45" s="81" t="s">
        <v>125</v>
      </c>
      <c r="H45" s="81" t="s">
        <v>141</v>
      </c>
      <c r="I45" s="82">
        <v>870</v>
      </c>
      <c r="J45" s="83"/>
      <c r="K45" s="83"/>
      <c r="L45" s="107"/>
      <c r="M45" s="137" t="e">
        <f t="shared" si="0"/>
        <v>#DIV/0!</v>
      </c>
      <c r="N45" s="109" t="s">
        <v>236</v>
      </c>
    </row>
    <row r="46" spans="1:14" ht="23.25" customHeight="1">
      <c r="A46" s="79" t="s">
        <v>70</v>
      </c>
      <c r="B46" s="67">
        <v>802</v>
      </c>
      <c r="C46" s="80">
        <v>1</v>
      </c>
      <c r="D46" s="80">
        <v>13</v>
      </c>
      <c r="E46" s="81"/>
      <c r="F46" s="81"/>
      <c r="G46" s="81"/>
      <c r="H46" s="81"/>
      <c r="I46" s="82"/>
      <c r="J46" s="83">
        <v>593</v>
      </c>
      <c r="K46" s="83">
        <v>279.2</v>
      </c>
      <c r="L46" s="107">
        <v>109.2</v>
      </c>
      <c r="M46" s="137">
        <f t="shared" si="0"/>
        <v>47.082630691399665</v>
      </c>
      <c r="N46" s="109" t="s">
        <v>236</v>
      </c>
    </row>
    <row r="47" spans="1:14" ht="25.5" hidden="1">
      <c r="A47" s="79" t="s">
        <v>69</v>
      </c>
      <c r="B47" s="67">
        <v>802</v>
      </c>
      <c r="C47" s="80">
        <v>1</v>
      </c>
      <c r="D47" s="80">
        <v>13</v>
      </c>
      <c r="E47" s="81" t="s">
        <v>74</v>
      </c>
      <c r="F47" s="81" t="s">
        <v>44</v>
      </c>
      <c r="G47" s="81" t="s">
        <v>125</v>
      </c>
      <c r="H47" s="81" t="s">
        <v>142</v>
      </c>
      <c r="I47" s="82"/>
      <c r="J47" s="83"/>
      <c r="K47" s="83"/>
      <c r="L47" s="107"/>
      <c r="M47" s="137" t="e">
        <f t="shared" si="0"/>
        <v>#DIV/0!</v>
      </c>
      <c r="N47" s="108" t="e">
        <f t="shared" si="1"/>
        <v>#DIV/0!</v>
      </c>
    </row>
    <row r="48" spans="1:14" s="49" customFormat="1" ht="12.75" hidden="1">
      <c r="A48" s="79" t="s">
        <v>68</v>
      </c>
      <c r="B48" s="67">
        <v>802</v>
      </c>
      <c r="C48" s="80">
        <v>1</v>
      </c>
      <c r="D48" s="80">
        <v>13</v>
      </c>
      <c r="E48" s="81" t="s">
        <v>74</v>
      </c>
      <c r="F48" s="81" t="s">
        <v>44</v>
      </c>
      <c r="G48" s="81" t="s">
        <v>125</v>
      </c>
      <c r="H48" s="81" t="s">
        <v>142</v>
      </c>
      <c r="I48" s="82"/>
      <c r="J48" s="83"/>
      <c r="K48" s="83"/>
      <c r="L48" s="107"/>
      <c r="M48" s="137" t="e">
        <f t="shared" si="0"/>
        <v>#DIV/0!</v>
      </c>
      <c r="N48" s="108" t="e">
        <f t="shared" si="1"/>
        <v>#DIV/0!</v>
      </c>
    </row>
    <row r="49" spans="1:14" s="50" customFormat="1" ht="34.5" customHeight="1" hidden="1">
      <c r="A49" s="79" t="s">
        <v>37</v>
      </c>
      <c r="B49" s="67">
        <v>802</v>
      </c>
      <c r="C49" s="80">
        <v>1</v>
      </c>
      <c r="D49" s="80">
        <v>13</v>
      </c>
      <c r="E49" s="81" t="s">
        <v>74</v>
      </c>
      <c r="F49" s="81" t="s">
        <v>44</v>
      </c>
      <c r="G49" s="81" t="s">
        <v>125</v>
      </c>
      <c r="H49" s="81" t="s">
        <v>142</v>
      </c>
      <c r="I49" s="82">
        <v>244</v>
      </c>
      <c r="J49" s="83"/>
      <c r="K49" s="83"/>
      <c r="L49" s="107"/>
      <c r="M49" s="137" t="e">
        <f t="shared" si="0"/>
        <v>#DIV/0!</v>
      </c>
      <c r="N49" s="108" t="e">
        <f t="shared" si="1"/>
        <v>#DIV/0!</v>
      </c>
    </row>
    <row r="50" spans="1:14" s="50" customFormat="1" ht="81.75" customHeight="1" hidden="1">
      <c r="A50" s="79" t="s">
        <v>143</v>
      </c>
      <c r="B50" s="67">
        <v>802</v>
      </c>
      <c r="C50" s="80">
        <v>1</v>
      </c>
      <c r="D50" s="80">
        <v>13</v>
      </c>
      <c r="E50" s="81" t="s">
        <v>67</v>
      </c>
      <c r="F50" s="81" t="s">
        <v>66</v>
      </c>
      <c r="G50" s="81" t="s">
        <v>144</v>
      </c>
      <c r="H50" s="81" t="s">
        <v>145</v>
      </c>
      <c r="I50" s="82"/>
      <c r="J50" s="85"/>
      <c r="K50" s="85"/>
      <c r="L50" s="103"/>
      <c r="M50" s="137" t="e">
        <f t="shared" si="0"/>
        <v>#DIV/0!</v>
      </c>
      <c r="N50" s="108" t="e">
        <f t="shared" si="1"/>
        <v>#DIV/0!</v>
      </c>
    </row>
    <row r="51" spans="1:14" s="50" customFormat="1" ht="25.5" hidden="1">
      <c r="A51" s="79" t="s">
        <v>37</v>
      </c>
      <c r="B51" s="67">
        <v>802</v>
      </c>
      <c r="C51" s="80">
        <v>1</v>
      </c>
      <c r="D51" s="80">
        <v>13</v>
      </c>
      <c r="E51" s="81" t="s">
        <v>67</v>
      </c>
      <c r="F51" s="81" t="s">
        <v>66</v>
      </c>
      <c r="G51" s="81" t="s">
        <v>144</v>
      </c>
      <c r="H51" s="81" t="s">
        <v>145</v>
      </c>
      <c r="I51" s="82">
        <v>244</v>
      </c>
      <c r="J51" s="85"/>
      <c r="K51" s="85"/>
      <c r="L51" s="103"/>
      <c r="M51" s="137" t="e">
        <f t="shared" si="0"/>
        <v>#DIV/0!</v>
      </c>
      <c r="N51" s="108" t="e">
        <f t="shared" si="1"/>
        <v>#DIV/0!</v>
      </c>
    </row>
    <row r="52" spans="1:14" s="50" customFormat="1" ht="63.75" hidden="1">
      <c r="A52" s="79" t="s">
        <v>78</v>
      </c>
      <c r="B52" s="67">
        <v>802</v>
      </c>
      <c r="C52" s="80">
        <v>1</v>
      </c>
      <c r="D52" s="80">
        <v>13</v>
      </c>
      <c r="E52" s="81" t="s">
        <v>74</v>
      </c>
      <c r="F52" s="81" t="s">
        <v>44</v>
      </c>
      <c r="G52" s="81" t="s">
        <v>125</v>
      </c>
      <c r="H52" s="81" t="s">
        <v>146</v>
      </c>
      <c r="I52" s="82"/>
      <c r="J52" s="83"/>
      <c r="K52" s="83"/>
      <c r="L52" s="107"/>
      <c r="M52" s="137" t="e">
        <f t="shared" si="0"/>
        <v>#DIV/0!</v>
      </c>
      <c r="N52" s="108" t="e">
        <f t="shared" si="1"/>
        <v>#DIV/0!</v>
      </c>
    </row>
    <row r="53" spans="1:14" s="50" customFormat="1" ht="12.75" hidden="1">
      <c r="A53" s="79" t="s">
        <v>45</v>
      </c>
      <c r="B53" s="67">
        <v>802</v>
      </c>
      <c r="C53" s="80">
        <v>1</v>
      </c>
      <c r="D53" s="80">
        <v>13</v>
      </c>
      <c r="E53" s="81" t="s">
        <v>74</v>
      </c>
      <c r="F53" s="81" t="s">
        <v>44</v>
      </c>
      <c r="G53" s="81" t="s">
        <v>125</v>
      </c>
      <c r="H53" s="81" t="s">
        <v>146</v>
      </c>
      <c r="I53" s="82">
        <v>540</v>
      </c>
      <c r="J53" s="83"/>
      <c r="K53" s="83"/>
      <c r="L53" s="107"/>
      <c r="M53" s="137" t="e">
        <f t="shared" si="0"/>
        <v>#DIV/0!</v>
      </c>
      <c r="N53" s="108" t="e">
        <f t="shared" si="1"/>
        <v>#DIV/0!</v>
      </c>
    </row>
    <row r="54" spans="1:14" s="51" customFormat="1" ht="16.5" customHeight="1">
      <c r="A54" s="88" t="s">
        <v>65</v>
      </c>
      <c r="B54" s="72">
        <v>802</v>
      </c>
      <c r="C54" s="75">
        <v>2</v>
      </c>
      <c r="D54" s="75">
        <v>0</v>
      </c>
      <c r="E54" s="76"/>
      <c r="F54" s="76"/>
      <c r="G54" s="76"/>
      <c r="H54" s="76"/>
      <c r="I54" s="77"/>
      <c r="J54" s="78">
        <f>J55</f>
        <v>107.1</v>
      </c>
      <c r="K54" s="78">
        <f>K55</f>
        <v>47.9</v>
      </c>
      <c r="L54" s="106">
        <f>L55</f>
        <v>36.6</v>
      </c>
      <c r="M54" s="138">
        <f t="shared" si="0"/>
        <v>44.724556489262376</v>
      </c>
      <c r="N54" s="162">
        <f t="shared" si="1"/>
        <v>130.87431693989072</v>
      </c>
    </row>
    <row r="55" spans="1:14" s="44" customFormat="1" ht="20.25" customHeight="1">
      <c r="A55" s="79" t="s">
        <v>64</v>
      </c>
      <c r="B55" s="67">
        <v>802</v>
      </c>
      <c r="C55" s="80">
        <v>2</v>
      </c>
      <c r="D55" s="80">
        <v>3</v>
      </c>
      <c r="E55" s="81"/>
      <c r="F55" s="81"/>
      <c r="G55" s="81"/>
      <c r="H55" s="81"/>
      <c r="I55" s="82"/>
      <c r="J55" s="83">
        <v>107.1</v>
      </c>
      <c r="K55" s="83">
        <v>47.9</v>
      </c>
      <c r="L55" s="107">
        <v>36.6</v>
      </c>
      <c r="M55" s="137">
        <f t="shared" si="0"/>
        <v>44.724556489262376</v>
      </c>
      <c r="N55" s="108">
        <f t="shared" si="1"/>
        <v>130.87431693989072</v>
      </c>
    </row>
    <row r="56" spans="1:14" s="44" customFormat="1" ht="31.5" customHeight="1" hidden="1">
      <c r="A56" s="79" t="s">
        <v>147</v>
      </c>
      <c r="B56" s="67">
        <v>802</v>
      </c>
      <c r="C56" s="80">
        <v>2</v>
      </c>
      <c r="D56" s="80">
        <v>3</v>
      </c>
      <c r="E56" s="81" t="s">
        <v>148</v>
      </c>
      <c r="F56" s="81" t="s">
        <v>44</v>
      </c>
      <c r="G56" s="81" t="s">
        <v>125</v>
      </c>
      <c r="H56" s="81" t="s">
        <v>201</v>
      </c>
      <c r="I56" s="82"/>
      <c r="J56" s="83"/>
      <c r="K56" s="83"/>
      <c r="L56" s="107"/>
      <c r="M56" s="137" t="e">
        <f t="shared" si="0"/>
        <v>#DIV/0!</v>
      </c>
      <c r="N56" s="108" t="e">
        <f t="shared" si="1"/>
        <v>#DIV/0!</v>
      </c>
    </row>
    <row r="57" spans="1:14" s="44" customFormat="1" ht="33.75" customHeight="1" hidden="1">
      <c r="A57" s="79" t="s">
        <v>63</v>
      </c>
      <c r="B57" s="67">
        <v>802</v>
      </c>
      <c r="C57" s="80">
        <v>2</v>
      </c>
      <c r="D57" s="80">
        <v>3</v>
      </c>
      <c r="E57" s="81" t="s">
        <v>148</v>
      </c>
      <c r="F57" s="81" t="s">
        <v>44</v>
      </c>
      <c r="G57" s="81" t="s">
        <v>125</v>
      </c>
      <c r="H57" s="81" t="s">
        <v>149</v>
      </c>
      <c r="I57" s="82"/>
      <c r="J57" s="83"/>
      <c r="K57" s="83"/>
      <c r="L57" s="107"/>
      <c r="M57" s="137" t="e">
        <f t="shared" si="0"/>
        <v>#DIV/0!</v>
      </c>
      <c r="N57" s="108" t="e">
        <f t="shared" si="1"/>
        <v>#DIV/0!</v>
      </c>
    </row>
    <row r="58" spans="1:14" ht="25.5" hidden="1">
      <c r="A58" s="79" t="s">
        <v>128</v>
      </c>
      <c r="B58" s="67">
        <v>802</v>
      </c>
      <c r="C58" s="80">
        <v>2</v>
      </c>
      <c r="D58" s="80">
        <v>3</v>
      </c>
      <c r="E58" s="81" t="s">
        <v>148</v>
      </c>
      <c r="F58" s="81" t="s">
        <v>44</v>
      </c>
      <c r="G58" s="81" t="s">
        <v>125</v>
      </c>
      <c r="H58" s="81" t="s">
        <v>149</v>
      </c>
      <c r="I58" s="82">
        <v>121</v>
      </c>
      <c r="J58" s="83"/>
      <c r="K58" s="83"/>
      <c r="L58" s="107"/>
      <c r="M58" s="137" t="e">
        <f t="shared" si="0"/>
        <v>#DIV/0!</v>
      </c>
      <c r="N58" s="108" t="e">
        <f t="shared" si="1"/>
        <v>#DIV/0!</v>
      </c>
    </row>
    <row r="59" spans="1:14" ht="51" hidden="1">
      <c r="A59" s="79" t="s">
        <v>196</v>
      </c>
      <c r="B59" s="67">
        <v>802</v>
      </c>
      <c r="C59" s="80">
        <v>2</v>
      </c>
      <c r="D59" s="80">
        <v>3</v>
      </c>
      <c r="E59" s="81" t="s">
        <v>148</v>
      </c>
      <c r="F59" s="81" t="s">
        <v>44</v>
      </c>
      <c r="G59" s="81" t="s">
        <v>125</v>
      </c>
      <c r="H59" s="81" t="s">
        <v>149</v>
      </c>
      <c r="I59" s="82">
        <v>129</v>
      </c>
      <c r="J59" s="83"/>
      <c r="K59" s="83"/>
      <c r="L59" s="107"/>
      <c r="M59" s="137" t="e">
        <f t="shared" si="0"/>
        <v>#DIV/0!</v>
      </c>
      <c r="N59" s="108" t="e">
        <f t="shared" si="1"/>
        <v>#DIV/0!</v>
      </c>
    </row>
    <row r="60" spans="1:14" s="44" customFormat="1" ht="30" customHeight="1">
      <c r="A60" s="88" t="s">
        <v>62</v>
      </c>
      <c r="B60" s="72">
        <v>802</v>
      </c>
      <c r="C60" s="75">
        <v>3</v>
      </c>
      <c r="D60" s="75">
        <v>0</v>
      </c>
      <c r="E60" s="76"/>
      <c r="F60" s="76"/>
      <c r="G60" s="76"/>
      <c r="H60" s="76"/>
      <c r="I60" s="77"/>
      <c r="J60" s="78">
        <f>J61</f>
        <v>287.5</v>
      </c>
      <c r="K60" s="78">
        <f>K61</f>
        <v>41.3</v>
      </c>
      <c r="L60" s="106">
        <f>L61</f>
        <v>0</v>
      </c>
      <c r="M60" s="138">
        <f t="shared" si="0"/>
        <v>14.365217391304347</v>
      </c>
      <c r="N60" s="169" t="s">
        <v>236</v>
      </c>
    </row>
    <row r="61" spans="1:14" s="48" customFormat="1" ht="46.5" customHeight="1">
      <c r="A61" s="79" t="s">
        <v>260</v>
      </c>
      <c r="B61" s="67">
        <v>802</v>
      </c>
      <c r="C61" s="80">
        <v>3</v>
      </c>
      <c r="D61" s="80">
        <v>10</v>
      </c>
      <c r="E61" s="81"/>
      <c r="F61" s="81"/>
      <c r="G61" s="81"/>
      <c r="H61" s="81"/>
      <c r="I61" s="82"/>
      <c r="J61" s="83">
        <v>287.5</v>
      </c>
      <c r="K61" s="83">
        <v>41.3</v>
      </c>
      <c r="L61" s="107">
        <v>0</v>
      </c>
      <c r="M61" s="137">
        <f t="shared" si="0"/>
        <v>14.365217391304347</v>
      </c>
      <c r="N61" s="109" t="s">
        <v>236</v>
      </c>
    </row>
    <row r="62" spans="1:14" s="52" customFormat="1" ht="38.25" hidden="1">
      <c r="A62" s="79" t="s">
        <v>150</v>
      </c>
      <c r="B62" s="67">
        <v>802</v>
      </c>
      <c r="C62" s="80">
        <v>3</v>
      </c>
      <c r="D62" s="80">
        <v>10</v>
      </c>
      <c r="E62" s="81" t="s">
        <v>151</v>
      </c>
      <c r="F62" s="81" t="s">
        <v>44</v>
      </c>
      <c r="G62" s="81" t="s">
        <v>125</v>
      </c>
      <c r="H62" s="81" t="s">
        <v>126</v>
      </c>
      <c r="I62" s="82"/>
      <c r="J62" s="83"/>
      <c r="K62" s="83"/>
      <c r="L62" s="107"/>
      <c r="M62" s="137" t="e">
        <f t="shared" si="0"/>
        <v>#DIV/0!</v>
      </c>
      <c r="N62" s="109" t="s">
        <v>236</v>
      </c>
    </row>
    <row r="63" spans="1:14" s="52" customFormat="1" ht="38.25" hidden="1">
      <c r="A63" s="79" t="s">
        <v>61</v>
      </c>
      <c r="B63" s="67">
        <v>802</v>
      </c>
      <c r="C63" s="80">
        <v>3</v>
      </c>
      <c r="D63" s="80">
        <v>10</v>
      </c>
      <c r="E63" s="81" t="s">
        <v>151</v>
      </c>
      <c r="F63" s="81" t="s">
        <v>44</v>
      </c>
      <c r="G63" s="81" t="s">
        <v>125</v>
      </c>
      <c r="H63" s="81" t="s">
        <v>152</v>
      </c>
      <c r="I63" s="82"/>
      <c r="J63" s="83"/>
      <c r="K63" s="83"/>
      <c r="L63" s="107"/>
      <c r="M63" s="137" t="e">
        <f t="shared" si="0"/>
        <v>#DIV/0!</v>
      </c>
      <c r="N63" s="109" t="s">
        <v>236</v>
      </c>
    </row>
    <row r="64" spans="1:14" s="52" customFormat="1" ht="35.25" customHeight="1" hidden="1">
      <c r="A64" s="79" t="s">
        <v>37</v>
      </c>
      <c r="B64" s="67">
        <v>802</v>
      </c>
      <c r="C64" s="80">
        <v>3</v>
      </c>
      <c r="D64" s="80">
        <v>10</v>
      </c>
      <c r="E64" s="81" t="s">
        <v>151</v>
      </c>
      <c r="F64" s="81" t="s">
        <v>44</v>
      </c>
      <c r="G64" s="81" t="s">
        <v>125</v>
      </c>
      <c r="H64" s="81" t="s">
        <v>152</v>
      </c>
      <c r="I64" s="82">
        <v>244</v>
      </c>
      <c r="J64" s="83"/>
      <c r="K64" s="83"/>
      <c r="L64" s="107"/>
      <c r="M64" s="137" t="e">
        <f t="shared" si="0"/>
        <v>#DIV/0!</v>
      </c>
      <c r="N64" s="109" t="s">
        <v>236</v>
      </c>
    </row>
    <row r="65" spans="1:14" s="154" customFormat="1" ht="18" customHeight="1" hidden="1">
      <c r="A65" s="147" t="s">
        <v>60</v>
      </c>
      <c r="B65" s="148">
        <v>802</v>
      </c>
      <c r="C65" s="149">
        <v>4</v>
      </c>
      <c r="D65" s="149">
        <v>0</v>
      </c>
      <c r="E65" s="150"/>
      <c r="F65" s="150"/>
      <c r="G65" s="150"/>
      <c r="H65" s="151"/>
      <c r="I65" s="151"/>
      <c r="J65" s="152">
        <f>J67</f>
        <v>0</v>
      </c>
      <c r="K65" s="152">
        <f>K67</f>
        <v>0</v>
      </c>
      <c r="L65" s="152"/>
      <c r="M65" s="137" t="e">
        <f t="shared" si="0"/>
        <v>#DIV/0!</v>
      </c>
      <c r="N65" s="153" t="s">
        <v>236</v>
      </c>
    </row>
    <row r="66" spans="1:14" s="161" customFormat="1" ht="20.25" customHeight="1" hidden="1">
      <c r="A66" s="155" t="s">
        <v>216</v>
      </c>
      <c r="B66" s="156">
        <v>802</v>
      </c>
      <c r="C66" s="157">
        <v>4</v>
      </c>
      <c r="D66" s="157">
        <v>5</v>
      </c>
      <c r="E66" s="158"/>
      <c r="F66" s="158"/>
      <c r="G66" s="158"/>
      <c r="H66" s="159"/>
      <c r="I66" s="159"/>
      <c r="J66" s="160"/>
      <c r="K66" s="160"/>
      <c r="L66" s="160"/>
      <c r="M66" s="137" t="e">
        <f t="shared" si="0"/>
        <v>#DIV/0!</v>
      </c>
      <c r="N66" s="153" t="s">
        <v>236</v>
      </c>
    </row>
    <row r="67" spans="1:14" s="161" customFormat="1" ht="18" customHeight="1" hidden="1">
      <c r="A67" s="155" t="s">
        <v>59</v>
      </c>
      <c r="B67" s="156">
        <v>802</v>
      </c>
      <c r="C67" s="157">
        <v>4</v>
      </c>
      <c r="D67" s="157">
        <v>9</v>
      </c>
      <c r="E67" s="158" t="s">
        <v>58</v>
      </c>
      <c r="F67" s="158" t="s">
        <v>44</v>
      </c>
      <c r="G67" s="158" t="s">
        <v>125</v>
      </c>
      <c r="H67" s="158" t="s">
        <v>153</v>
      </c>
      <c r="I67" s="159"/>
      <c r="J67" s="160">
        <v>0</v>
      </c>
      <c r="K67" s="160"/>
      <c r="L67" s="160">
        <v>0</v>
      </c>
      <c r="M67" s="137" t="e">
        <f t="shared" si="0"/>
        <v>#DIV/0!</v>
      </c>
      <c r="N67" s="153" t="s">
        <v>236</v>
      </c>
    </row>
    <row r="68" spans="1:14" s="52" customFormat="1" ht="33" customHeight="1" hidden="1">
      <c r="A68" s="79" t="s">
        <v>154</v>
      </c>
      <c r="B68" s="67">
        <v>802</v>
      </c>
      <c r="C68" s="80">
        <v>4</v>
      </c>
      <c r="D68" s="80">
        <v>9</v>
      </c>
      <c r="E68" s="81" t="s">
        <v>58</v>
      </c>
      <c r="F68" s="81" t="s">
        <v>44</v>
      </c>
      <c r="G68" s="81" t="s">
        <v>125</v>
      </c>
      <c r="H68" s="81" t="s">
        <v>153</v>
      </c>
      <c r="I68" s="82"/>
      <c r="J68" s="83"/>
      <c r="K68" s="83"/>
      <c r="L68" s="107"/>
      <c r="M68" s="137" t="e">
        <f t="shared" si="0"/>
        <v>#DIV/0!</v>
      </c>
      <c r="N68" s="108" t="e">
        <f t="shared" si="1"/>
        <v>#DIV/0!</v>
      </c>
    </row>
    <row r="69" spans="1:14" s="52" customFormat="1" ht="33" customHeight="1" hidden="1">
      <c r="A69" s="86" t="s">
        <v>37</v>
      </c>
      <c r="B69" s="67">
        <v>802</v>
      </c>
      <c r="C69" s="80">
        <v>4</v>
      </c>
      <c r="D69" s="80">
        <v>9</v>
      </c>
      <c r="E69" s="81" t="s">
        <v>58</v>
      </c>
      <c r="F69" s="81" t="s">
        <v>44</v>
      </c>
      <c r="G69" s="81" t="s">
        <v>125</v>
      </c>
      <c r="H69" s="81" t="s">
        <v>153</v>
      </c>
      <c r="I69" s="82">
        <v>244</v>
      </c>
      <c r="J69" s="83"/>
      <c r="K69" s="83"/>
      <c r="L69" s="107"/>
      <c r="M69" s="137" t="e">
        <f t="shared" si="0"/>
        <v>#DIV/0!</v>
      </c>
      <c r="N69" s="108" t="e">
        <f t="shared" si="1"/>
        <v>#DIV/0!</v>
      </c>
    </row>
    <row r="70" spans="1:14" s="52" customFormat="1" ht="33" customHeight="1" hidden="1">
      <c r="A70" s="79" t="s">
        <v>202</v>
      </c>
      <c r="B70" s="67">
        <v>802</v>
      </c>
      <c r="C70" s="80">
        <v>4</v>
      </c>
      <c r="D70" s="80">
        <v>9</v>
      </c>
      <c r="E70" s="81" t="s">
        <v>58</v>
      </c>
      <c r="F70" s="81" t="s">
        <v>44</v>
      </c>
      <c r="G70" s="81" t="s">
        <v>125</v>
      </c>
      <c r="H70" s="81" t="s">
        <v>203</v>
      </c>
      <c r="I70" s="82"/>
      <c r="J70" s="83"/>
      <c r="K70" s="83"/>
      <c r="L70" s="107"/>
      <c r="M70" s="137" t="e">
        <f t="shared" si="0"/>
        <v>#DIV/0!</v>
      </c>
      <c r="N70" s="108" t="e">
        <f t="shared" si="1"/>
        <v>#DIV/0!</v>
      </c>
    </row>
    <row r="71" spans="1:14" s="52" customFormat="1" ht="33" customHeight="1" hidden="1">
      <c r="A71" s="79" t="s">
        <v>204</v>
      </c>
      <c r="B71" s="67">
        <v>802</v>
      </c>
      <c r="C71" s="80">
        <v>4</v>
      </c>
      <c r="D71" s="80">
        <v>9</v>
      </c>
      <c r="E71" s="81" t="s">
        <v>58</v>
      </c>
      <c r="F71" s="81" t="s">
        <v>44</v>
      </c>
      <c r="G71" s="81" t="s">
        <v>125</v>
      </c>
      <c r="H71" s="81" t="s">
        <v>203</v>
      </c>
      <c r="I71" s="82"/>
      <c r="J71" s="83"/>
      <c r="K71" s="83"/>
      <c r="L71" s="107"/>
      <c r="M71" s="137" t="e">
        <f t="shared" si="0"/>
        <v>#DIV/0!</v>
      </c>
      <c r="N71" s="108" t="e">
        <f t="shared" si="1"/>
        <v>#DIV/0!</v>
      </c>
    </row>
    <row r="72" spans="1:14" s="52" customFormat="1" ht="16.5" customHeight="1" hidden="1">
      <c r="A72" s="79" t="s">
        <v>45</v>
      </c>
      <c r="B72" s="67">
        <v>802</v>
      </c>
      <c r="C72" s="80">
        <v>4</v>
      </c>
      <c r="D72" s="80">
        <v>9</v>
      </c>
      <c r="E72" s="81" t="s">
        <v>58</v>
      </c>
      <c r="F72" s="81" t="s">
        <v>44</v>
      </c>
      <c r="G72" s="81" t="s">
        <v>125</v>
      </c>
      <c r="H72" s="81" t="s">
        <v>203</v>
      </c>
      <c r="I72" s="82">
        <v>540</v>
      </c>
      <c r="J72" s="83"/>
      <c r="K72" s="83"/>
      <c r="L72" s="107"/>
      <c r="M72" s="137" t="e">
        <f t="shared" si="0"/>
        <v>#DIV/0!</v>
      </c>
      <c r="N72" s="108" t="e">
        <f t="shared" si="1"/>
        <v>#DIV/0!</v>
      </c>
    </row>
    <row r="73" spans="1:14" s="53" customFormat="1" ht="19.5" customHeight="1">
      <c r="A73" s="88" t="s">
        <v>57</v>
      </c>
      <c r="B73" s="72">
        <v>802</v>
      </c>
      <c r="C73" s="75">
        <v>5</v>
      </c>
      <c r="D73" s="75">
        <v>0</v>
      </c>
      <c r="E73" s="76"/>
      <c r="F73" s="76"/>
      <c r="G73" s="76"/>
      <c r="H73" s="76"/>
      <c r="I73" s="77"/>
      <c r="J73" s="78">
        <f>J74+J81+J85</f>
        <v>3437.5</v>
      </c>
      <c r="K73" s="78">
        <f>K74+K81+K85</f>
        <v>774</v>
      </c>
      <c r="L73" s="106">
        <f>L74+L81+L85</f>
        <v>607.0999999999999</v>
      </c>
      <c r="M73" s="138">
        <f t="shared" si="0"/>
        <v>22.516363636363636</v>
      </c>
      <c r="N73" s="162">
        <f t="shared" si="1"/>
        <v>127.49135233075278</v>
      </c>
    </row>
    <row r="74" spans="1:14" s="53" customFormat="1" ht="16.5" customHeight="1">
      <c r="A74" s="79" t="s">
        <v>56</v>
      </c>
      <c r="B74" s="67">
        <v>802</v>
      </c>
      <c r="C74" s="80">
        <v>5</v>
      </c>
      <c r="D74" s="80">
        <v>1</v>
      </c>
      <c r="E74" s="81"/>
      <c r="F74" s="81"/>
      <c r="G74" s="81"/>
      <c r="H74" s="81"/>
      <c r="I74" s="82"/>
      <c r="J74" s="83">
        <v>517.6</v>
      </c>
      <c r="K74" s="83">
        <v>96.2</v>
      </c>
      <c r="L74" s="107">
        <v>38.9</v>
      </c>
      <c r="M74" s="137">
        <f t="shared" si="0"/>
        <v>18.58578052550232</v>
      </c>
      <c r="N74" s="108">
        <f t="shared" si="1"/>
        <v>247.30077120822625</v>
      </c>
    </row>
    <row r="75" spans="1:14" ht="12.75" hidden="1">
      <c r="A75" s="79" t="s">
        <v>56</v>
      </c>
      <c r="B75" s="67">
        <v>802</v>
      </c>
      <c r="C75" s="80">
        <v>5</v>
      </c>
      <c r="D75" s="80">
        <v>1</v>
      </c>
      <c r="E75" s="81" t="s">
        <v>156</v>
      </c>
      <c r="F75" s="81" t="s">
        <v>44</v>
      </c>
      <c r="G75" s="81" t="s">
        <v>125</v>
      </c>
      <c r="H75" s="81" t="s">
        <v>126</v>
      </c>
      <c r="I75" s="82"/>
      <c r="J75" s="83"/>
      <c r="K75" s="83"/>
      <c r="L75" s="107"/>
      <c r="M75" s="137" t="e">
        <f t="shared" si="0"/>
        <v>#DIV/0!</v>
      </c>
      <c r="N75" s="108" t="e">
        <f t="shared" si="1"/>
        <v>#DIV/0!</v>
      </c>
    </row>
    <row r="76" spans="1:14" ht="12.75" hidden="1">
      <c r="A76" s="79" t="s">
        <v>155</v>
      </c>
      <c r="B76" s="67">
        <v>802</v>
      </c>
      <c r="C76" s="80">
        <v>5</v>
      </c>
      <c r="D76" s="80">
        <v>1</v>
      </c>
      <c r="E76" s="81" t="s">
        <v>156</v>
      </c>
      <c r="F76" s="81" t="s">
        <v>44</v>
      </c>
      <c r="G76" s="81" t="s">
        <v>125</v>
      </c>
      <c r="H76" s="81" t="s">
        <v>158</v>
      </c>
      <c r="I76" s="82"/>
      <c r="J76" s="83"/>
      <c r="K76" s="83"/>
      <c r="L76" s="107"/>
      <c r="M76" s="137" t="e">
        <f t="shared" si="0"/>
        <v>#DIV/0!</v>
      </c>
      <c r="N76" s="108" t="e">
        <f t="shared" si="1"/>
        <v>#DIV/0!</v>
      </c>
    </row>
    <row r="77" spans="1:14" ht="34.5" customHeight="1" hidden="1">
      <c r="A77" s="79" t="s">
        <v>157</v>
      </c>
      <c r="B77" s="67">
        <v>802</v>
      </c>
      <c r="C77" s="80">
        <v>5</v>
      </c>
      <c r="D77" s="80">
        <v>1</v>
      </c>
      <c r="E77" s="81" t="s">
        <v>156</v>
      </c>
      <c r="F77" s="81" t="s">
        <v>44</v>
      </c>
      <c r="G77" s="81" t="s">
        <v>125</v>
      </c>
      <c r="H77" s="81" t="s">
        <v>158</v>
      </c>
      <c r="I77" s="82"/>
      <c r="J77" s="83"/>
      <c r="K77" s="83"/>
      <c r="L77" s="107"/>
      <c r="M77" s="137" t="e">
        <f aca="true" t="shared" si="2" ref="M77:M120">K77/J77*100</f>
        <v>#DIV/0!</v>
      </c>
      <c r="N77" s="108" t="e">
        <f aca="true" t="shared" si="3" ref="N77:N120">K77/L77*100</f>
        <v>#DIV/0!</v>
      </c>
    </row>
    <row r="78" spans="1:14" ht="38.25" hidden="1">
      <c r="A78" s="79" t="s">
        <v>205</v>
      </c>
      <c r="B78" s="67">
        <v>802</v>
      </c>
      <c r="C78" s="80">
        <v>5</v>
      </c>
      <c r="D78" s="80">
        <v>1</v>
      </c>
      <c r="E78" s="81" t="s">
        <v>156</v>
      </c>
      <c r="F78" s="81" t="s">
        <v>44</v>
      </c>
      <c r="G78" s="81" t="s">
        <v>125</v>
      </c>
      <c r="H78" s="81" t="s">
        <v>158</v>
      </c>
      <c r="I78" s="82">
        <v>243</v>
      </c>
      <c r="J78" s="83"/>
      <c r="K78" s="83"/>
      <c r="L78" s="107"/>
      <c r="M78" s="137" t="e">
        <f t="shared" si="2"/>
        <v>#DIV/0!</v>
      </c>
      <c r="N78" s="108" t="e">
        <f t="shared" si="3"/>
        <v>#DIV/0!</v>
      </c>
    </row>
    <row r="79" spans="1:14" ht="66.75" customHeight="1" hidden="1">
      <c r="A79" s="144" t="s">
        <v>159</v>
      </c>
      <c r="B79" s="67">
        <v>802</v>
      </c>
      <c r="C79" s="80">
        <v>5</v>
      </c>
      <c r="D79" s="80">
        <v>1</v>
      </c>
      <c r="E79" s="81" t="s">
        <v>156</v>
      </c>
      <c r="F79" s="81" t="s">
        <v>44</v>
      </c>
      <c r="G79" s="81" t="s">
        <v>125</v>
      </c>
      <c r="H79" s="81" t="s">
        <v>160</v>
      </c>
      <c r="I79" s="82"/>
      <c r="J79" s="83"/>
      <c r="K79" s="83"/>
      <c r="L79" s="107"/>
      <c r="M79" s="137" t="e">
        <f t="shared" si="2"/>
        <v>#DIV/0!</v>
      </c>
      <c r="N79" s="108" t="e">
        <f t="shared" si="3"/>
        <v>#DIV/0!</v>
      </c>
    </row>
    <row r="80" spans="1:14" ht="25.5" hidden="1">
      <c r="A80" s="79" t="s">
        <v>206</v>
      </c>
      <c r="B80" s="67">
        <v>802</v>
      </c>
      <c r="C80" s="80">
        <v>5</v>
      </c>
      <c r="D80" s="80">
        <v>1</v>
      </c>
      <c r="E80" s="81" t="s">
        <v>156</v>
      </c>
      <c r="F80" s="81" t="s">
        <v>44</v>
      </c>
      <c r="G80" s="81" t="s">
        <v>125</v>
      </c>
      <c r="H80" s="81" t="s">
        <v>160</v>
      </c>
      <c r="I80" s="82">
        <v>244</v>
      </c>
      <c r="J80" s="83"/>
      <c r="K80" s="83"/>
      <c r="L80" s="107"/>
      <c r="M80" s="137" t="e">
        <f t="shared" si="2"/>
        <v>#DIV/0!</v>
      </c>
      <c r="N80" s="108" t="e">
        <f t="shared" si="3"/>
        <v>#DIV/0!</v>
      </c>
    </row>
    <row r="81" spans="1:14" ht="20.25" customHeight="1">
      <c r="A81" s="87" t="s">
        <v>122</v>
      </c>
      <c r="B81" s="67">
        <v>802</v>
      </c>
      <c r="C81" s="80">
        <v>5</v>
      </c>
      <c r="D81" s="80">
        <v>2</v>
      </c>
      <c r="E81" s="81"/>
      <c r="F81" s="81"/>
      <c r="G81" s="81"/>
      <c r="H81" s="81"/>
      <c r="I81" s="82"/>
      <c r="J81" s="83">
        <v>1186.6</v>
      </c>
      <c r="K81" s="83">
        <v>337.2</v>
      </c>
      <c r="L81" s="107">
        <v>81.8</v>
      </c>
      <c r="M81" s="137">
        <f t="shared" si="2"/>
        <v>28.417326816113263</v>
      </c>
      <c r="N81" s="108">
        <f t="shared" si="3"/>
        <v>412.22493887530567</v>
      </c>
    </row>
    <row r="82" spans="1:14" ht="12.75" hidden="1">
      <c r="A82" s="87" t="s">
        <v>161</v>
      </c>
      <c r="B82" s="67">
        <v>802</v>
      </c>
      <c r="C82" s="80">
        <v>5</v>
      </c>
      <c r="D82" s="80">
        <v>2</v>
      </c>
      <c r="E82" s="81" t="s">
        <v>162</v>
      </c>
      <c r="F82" s="81" t="s">
        <v>44</v>
      </c>
      <c r="G82" s="81" t="s">
        <v>125</v>
      </c>
      <c r="H82" s="81" t="s">
        <v>126</v>
      </c>
      <c r="I82" s="82"/>
      <c r="J82" s="83"/>
      <c r="K82" s="83"/>
      <c r="L82" s="107"/>
      <c r="M82" s="137" t="e">
        <f t="shared" si="2"/>
        <v>#DIV/0!</v>
      </c>
      <c r="N82" s="108" t="e">
        <f t="shared" si="3"/>
        <v>#DIV/0!</v>
      </c>
    </row>
    <row r="83" spans="1:14" ht="51" hidden="1">
      <c r="A83" s="87" t="s">
        <v>163</v>
      </c>
      <c r="B83" s="67">
        <v>802</v>
      </c>
      <c r="C83" s="80">
        <v>5</v>
      </c>
      <c r="D83" s="80">
        <v>2</v>
      </c>
      <c r="E83" s="81" t="s">
        <v>162</v>
      </c>
      <c r="F83" s="81" t="s">
        <v>44</v>
      </c>
      <c r="G83" s="81" t="s">
        <v>125</v>
      </c>
      <c r="H83" s="81" t="s">
        <v>160</v>
      </c>
      <c r="I83" s="82"/>
      <c r="J83" s="83"/>
      <c r="K83" s="83"/>
      <c r="L83" s="107"/>
      <c r="M83" s="137" t="e">
        <f t="shared" si="2"/>
        <v>#DIV/0!</v>
      </c>
      <c r="N83" s="108" t="e">
        <f t="shared" si="3"/>
        <v>#DIV/0!</v>
      </c>
    </row>
    <row r="84" spans="1:14" ht="25.5" hidden="1">
      <c r="A84" s="87" t="s">
        <v>206</v>
      </c>
      <c r="B84" s="67">
        <v>802</v>
      </c>
      <c r="C84" s="80">
        <v>5</v>
      </c>
      <c r="D84" s="80">
        <v>2</v>
      </c>
      <c r="E84" s="81" t="s">
        <v>162</v>
      </c>
      <c r="F84" s="81" t="s">
        <v>44</v>
      </c>
      <c r="G84" s="81" t="s">
        <v>125</v>
      </c>
      <c r="H84" s="81" t="s">
        <v>160</v>
      </c>
      <c r="I84" s="82">
        <v>244</v>
      </c>
      <c r="J84" s="83"/>
      <c r="K84" s="83"/>
      <c r="L84" s="107"/>
      <c r="M84" s="137" t="e">
        <f t="shared" si="2"/>
        <v>#DIV/0!</v>
      </c>
      <c r="N84" s="108" t="e">
        <f t="shared" si="3"/>
        <v>#DIV/0!</v>
      </c>
    </row>
    <row r="85" spans="1:14" ht="17.25" customHeight="1">
      <c r="A85" s="79" t="s">
        <v>54</v>
      </c>
      <c r="B85" s="67">
        <v>802</v>
      </c>
      <c r="C85" s="80">
        <v>5</v>
      </c>
      <c r="D85" s="80">
        <v>3</v>
      </c>
      <c r="E85" s="81"/>
      <c r="F85" s="81"/>
      <c r="G85" s="81"/>
      <c r="H85" s="81"/>
      <c r="I85" s="82"/>
      <c r="J85" s="83">
        <v>1733.3</v>
      </c>
      <c r="K85" s="83">
        <v>340.6</v>
      </c>
      <c r="L85" s="107">
        <v>486.4</v>
      </c>
      <c r="M85" s="137">
        <f t="shared" si="2"/>
        <v>19.65037789188254</v>
      </c>
      <c r="N85" s="108">
        <f t="shared" si="3"/>
        <v>70.02467105263158</v>
      </c>
    </row>
    <row r="86" spans="1:14" ht="12.75" hidden="1">
      <c r="A86" s="79" t="s">
        <v>54</v>
      </c>
      <c r="B86" s="67">
        <v>802</v>
      </c>
      <c r="C86" s="80">
        <v>5</v>
      </c>
      <c r="D86" s="80">
        <v>3</v>
      </c>
      <c r="E86" s="81" t="s">
        <v>164</v>
      </c>
      <c r="F86" s="81" t="s">
        <v>44</v>
      </c>
      <c r="G86" s="81" t="s">
        <v>125</v>
      </c>
      <c r="H86" s="81" t="s">
        <v>126</v>
      </c>
      <c r="I86" s="82"/>
      <c r="J86" s="83"/>
      <c r="K86" s="83"/>
      <c r="L86" s="107"/>
      <c r="M86" s="137" t="e">
        <f t="shared" si="2"/>
        <v>#DIV/0!</v>
      </c>
      <c r="N86" s="108" t="e">
        <f t="shared" si="3"/>
        <v>#DIV/0!</v>
      </c>
    </row>
    <row r="87" spans="1:14" ht="12.75" hidden="1">
      <c r="A87" s="79" t="s">
        <v>53</v>
      </c>
      <c r="B87" s="67">
        <v>802</v>
      </c>
      <c r="C87" s="80">
        <v>5</v>
      </c>
      <c r="D87" s="80">
        <v>3</v>
      </c>
      <c r="E87" s="81" t="s">
        <v>164</v>
      </c>
      <c r="F87" s="81" t="s">
        <v>44</v>
      </c>
      <c r="G87" s="81" t="s">
        <v>125</v>
      </c>
      <c r="H87" s="81" t="s">
        <v>142</v>
      </c>
      <c r="I87" s="82"/>
      <c r="J87" s="83"/>
      <c r="K87" s="83"/>
      <c r="L87" s="107"/>
      <c r="M87" s="137" t="e">
        <f t="shared" si="2"/>
        <v>#DIV/0!</v>
      </c>
      <c r="N87" s="108" t="e">
        <f t="shared" si="3"/>
        <v>#DIV/0!</v>
      </c>
    </row>
    <row r="88" spans="1:14" ht="25.5" hidden="1">
      <c r="A88" s="86" t="s">
        <v>37</v>
      </c>
      <c r="B88" s="67">
        <v>802</v>
      </c>
      <c r="C88" s="80">
        <v>5</v>
      </c>
      <c r="D88" s="80">
        <v>3</v>
      </c>
      <c r="E88" s="81" t="s">
        <v>164</v>
      </c>
      <c r="F88" s="81" t="s">
        <v>44</v>
      </c>
      <c r="G88" s="81" t="s">
        <v>125</v>
      </c>
      <c r="H88" s="81" t="s">
        <v>142</v>
      </c>
      <c r="I88" s="82">
        <v>244</v>
      </c>
      <c r="J88" s="83"/>
      <c r="K88" s="83"/>
      <c r="L88" s="107"/>
      <c r="M88" s="137" t="e">
        <f t="shared" si="2"/>
        <v>#DIV/0!</v>
      </c>
      <c r="N88" s="108" t="e">
        <f t="shared" si="3"/>
        <v>#DIV/0!</v>
      </c>
    </row>
    <row r="89" spans="1:14" s="44" customFormat="1" ht="12.75" hidden="1">
      <c r="A89" s="79" t="s">
        <v>52</v>
      </c>
      <c r="B89" s="67">
        <v>802</v>
      </c>
      <c r="C89" s="80">
        <v>5</v>
      </c>
      <c r="D89" s="80">
        <v>3</v>
      </c>
      <c r="E89" s="81" t="s">
        <v>164</v>
      </c>
      <c r="F89" s="81" t="s">
        <v>44</v>
      </c>
      <c r="G89" s="81" t="s">
        <v>125</v>
      </c>
      <c r="H89" s="81" t="s">
        <v>165</v>
      </c>
      <c r="I89" s="82"/>
      <c r="J89" s="83"/>
      <c r="K89" s="83"/>
      <c r="L89" s="107"/>
      <c r="M89" s="137" t="e">
        <f t="shared" si="2"/>
        <v>#DIV/0!</v>
      </c>
      <c r="N89" s="108" t="e">
        <f t="shared" si="3"/>
        <v>#DIV/0!</v>
      </c>
    </row>
    <row r="90" spans="1:14" ht="25.5" hidden="1">
      <c r="A90" s="86" t="s">
        <v>37</v>
      </c>
      <c r="B90" s="67">
        <v>802</v>
      </c>
      <c r="C90" s="80">
        <v>5</v>
      </c>
      <c r="D90" s="80">
        <v>3</v>
      </c>
      <c r="E90" s="81" t="s">
        <v>164</v>
      </c>
      <c r="F90" s="81" t="s">
        <v>44</v>
      </c>
      <c r="G90" s="81" t="s">
        <v>125</v>
      </c>
      <c r="H90" s="81" t="s">
        <v>165</v>
      </c>
      <c r="I90" s="82">
        <v>244</v>
      </c>
      <c r="J90" s="83"/>
      <c r="K90" s="83"/>
      <c r="L90" s="107"/>
      <c r="M90" s="137" t="e">
        <f t="shared" si="2"/>
        <v>#DIV/0!</v>
      </c>
      <c r="N90" s="108" t="e">
        <f t="shared" si="3"/>
        <v>#DIV/0!</v>
      </c>
    </row>
    <row r="91" spans="1:14" ht="18.75" customHeight="1" hidden="1">
      <c r="A91" s="79" t="s">
        <v>207</v>
      </c>
      <c r="B91" s="67">
        <v>802</v>
      </c>
      <c r="C91" s="80">
        <v>5</v>
      </c>
      <c r="D91" s="80">
        <v>3</v>
      </c>
      <c r="E91" s="81" t="s">
        <v>164</v>
      </c>
      <c r="F91" s="81" t="s">
        <v>44</v>
      </c>
      <c r="G91" s="81" t="s">
        <v>125</v>
      </c>
      <c r="H91" s="81" t="s">
        <v>166</v>
      </c>
      <c r="I91" s="82"/>
      <c r="J91" s="83"/>
      <c r="K91" s="83"/>
      <c r="L91" s="107"/>
      <c r="M91" s="137" t="e">
        <f t="shared" si="2"/>
        <v>#DIV/0!</v>
      </c>
      <c r="N91" s="108" t="e">
        <f t="shared" si="3"/>
        <v>#DIV/0!</v>
      </c>
    </row>
    <row r="92" spans="1:14" ht="25.5" hidden="1">
      <c r="A92" s="86" t="s">
        <v>37</v>
      </c>
      <c r="B92" s="67">
        <v>802</v>
      </c>
      <c r="C92" s="80">
        <v>5</v>
      </c>
      <c r="D92" s="80">
        <v>3</v>
      </c>
      <c r="E92" s="81" t="s">
        <v>164</v>
      </c>
      <c r="F92" s="81" t="s">
        <v>44</v>
      </c>
      <c r="G92" s="81" t="s">
        <v>125</v>
      </c>
      <c r="H92" s="81" t="s">
        <v>166</v>
      </c>
      <c r="I92" s="82">
        <v>244</v>
      </c>
      <c r="J92" s="83"/>
      <c r="K92" s="83"/>
      <c r="L92" s="107"/>
      <c r="M92" s="137" t="e">
        <f t="shared" si="2"/>
        <v>#DIV/0!</v>
      </c>
      <c r="N92" s="108" t="e">
        <f t="shared" si="3"/>
        <v>#DIV/0!</v>
      </c>
    </row>
    <row r="93" spans="1:14" s="54" customFormat="1" ht="68.25" customHeight="1" hidden="1">
      <c r="A93" s="86" t="s">
        <v>208</v>
      </c>
      <c r="B93" s="67">
        <v>802</v>
      </c>
      <c r="C93" s="80">
        <v>5</v>
      </c>
      <c r="D93" s="80">
        <v>3</v>
      </c>
      <c r="E93" s="81" t="s">
        <v>164</v>
      </c>
      <c r="F93" s="81" t="s">
        <v>44</v>
      </c>
      <c r="G93" s="81" t="s">
        <v>125</v>
      </c>
      <c r="H93" s="81" t="s">
        <v>198</v>
      </c>
      <c r="I93" s="82"/>
      <c r="J93" s="83"/>
      <c r="K93" s="83"/>
      <c r="L93" s="107"/>
      <c r="M93" s="137" t="e">
        <f t="shared" si="2"/>
        <v>#DIV/0!</v>
      </c>
      <c r="N93" s="108" t="e">
        <f t="shared" si="3"/>
        <v>#DIV/0!</v>
      </c>
    </row>
    <row r="94" spans="1:14" ht="25.5" hidden="1">
      <c r="A94" s="86" t="s">
        <v>37</v>
      </c>
      <c r="B94" s="67">
        <v>802</v>
      </c>
      <c r="C94" s="80">
        <v>5</v>
      </c>
      <c r="D94" s="80">
        <v>3</v>
      </c>
      <c r="E94" s="81" t="s">
        <v>164</v>
      </c>
      <c r="F94" s="81" t="s">
        <v>44</v>
      </c>
      <c r="G94" s="81" t="s">
        <v>125</v>
      </c>
      <c r="H94" s="81" t="s">
        <v>198</v>
      </c>
      <c r="I94" s="82">
        <v>244</v>
      </c>
      <c r="J94" s="83"/>
      <c r="K94" s="83"/>
      <c r="L94" s="107"/>
      <c r="M94" s="137" t="e">
        <f t="shared" si="2"/>
        <v>#DIV/0!</v>
      </c>
      <c r="N94" s="108" t="e">
        <f t="shared" si="3"/>
        <v>#DIV/0!</v>
      </c>
    </row>
    <row r="95" spans="1:14" ht="30.75" customHeight="1" hidden="1">
      <c r="A95" s="145" t="s">
        <v>167</v>
      </c>
      <c r="B95" s="67">
        <v>802</v>
      </c>
      <c r="C95" s="80">
        <v>5</v>
      </c>
      <c r="D95" s="80">
        <v>3</v>
      </c>
      <c r="E95" s="81" t="s">
        <v>164</v>
      </c>
      <c r="F95" s="81" t="s">
        <v>44</v>
      </c>
      <c r="G95" s="81" t="s">
        <v>125</v>
      </c>
      <c r="H95" s="81" t="s">
        <v>168</v>
      </c>
      <c r="I95" s="82" t="s">
        <v>169</v>
      </c>
      <c r="J95" s="83"/>
      <c r="K95" s="83"/>
      <c r="L95" s="107"/>
      <c r="M95" s="137" t="e">
        <f t="shared" si="2"/>
        <v>#DIV/0!</v>
      </c>
      <c r="N95" s="108" t="e">
        <f t="shared" si="3"/>
        <v>#DIV/0!</v>
      </c>
    </row>
    <row r="96" spans="1:14" ht="31.5" customHeight="1" hidden="1">
      <c r="A96" s="145" t="s">
        <v>37</v>
      </c>
      <c r="B96" s="67">
        <v>802</v>
      </c>
      <c r="C96" s="80">
        <v>5</v>
      </c>
      <c r="D96" s="80">
        <v>3</v>
      </c>
      <c r="E96" s="81" t="s">
        <v>164</v>
      </c>
      <c r="F96" s="81" t="s">
        <v>44</v>
      </c>
      <c r="G96" s="81" t="s">
        <v>125</v>
      </c>
      <c r="H96" s="81" t="s">
        <v>168</v>
      </c>
      <c r="I96" s="82">
        <v>244</v>
      </c>
      <c r="J96" s="83"/>
      <c r="K96" s="83"/>
      <c r="L96" s="107"/>
      <c r="M96" s="137" t="e">
        <f t="shared" si="2"/>
        <v>#DIV/0!</v>
      </c>
      <c r="N96" s="108" t="e">
        <f t="shared" si="3"/>
        <v>#DIV/0!</v>
      </c>
    </row>
    <row r="97" spans="1:14" s="44" customFormat="1" ht="15" customHeight="1">
      <c r="A97" s="96" t="s">
        <v>51</v>
      </c>
      <c r="B97" s="72">
        <v>802</v>
      </c>
      <c r="C97" s="75">
        <v>7</v>
      </c>
      <c r="D97" s="75">
        <v>0</v>
      </c>
      <c r="E97" s="76"/>
      <c r="F97" s="76"/>
      <c r="G97" s="76"/>
      <c r="H97" s="76"/>
      <c r="I97" s="77"/>
      <c r="J97" s="78">
        <f>J98</f>
        <v>4.3</v>
      </c>
      <c r="K97" s="78">
        <f>K98</f>
        <v>2.1</v>
      </c>
      <c r="L97" s="106">
        <f>L98</f>
        <v>1.8</v>
      </c>
      <c r="M97" s="138">
        <f t="shared" si="2"/>
        <v>48.83720930232558</v>
      </c>
      <c r="N97" s="169" t="s">
        <v>236</v>
      </c>
    </row>
    <row r="98" spans="1:14" ht="15.75" customHeight="1">
      <c r="A98" s="86" t="s">
        <v>50</v>
      </c>
      <c r="B98" s="67">
        <v>802</v>
      </c>
      <c r="C98" s="80">
        <v>7</v>
      </c>
      <c r="D98" s="80">
        <v>7</v>
      </c>
      <c r="E98" s="81"/>
      <c r="F98" s="81"/>
      <c r="G98" s="81"/>
      <c r="H98" s="81"/>
      <c r="I98" s="82"/>
      <c r="J98" s="83">
        <v>4.3</v>
      </c>
      <c r="K98" s="83">
        <v>2.1</v>
      </c>
      <c r="L98" s="107">
        <v>1.8</v>
      </c>
      <c r="M98" s="137">
        <f t="shared" si="2"/>
        <v>48.83720930232558</v>
      </c>
      <c r="N98" s="109" t="s">
        <v>236</v>
      </c>
    </row>
    <row r="99" spans="1:14" ht="12.75" hidden="1">
      <c r="A99" s="86" t="s">
        <v>50</v>
      </c>
      <c r="B99" s="67">
        <v>802</v>
      </c>
      <c r="C99" s="80">
        <v>7</v>
      </c>
      <c r="D99" s="80">
        <v>7</v>
      </c>
      <c r="E99" s="81" t="s">
        <v>55</v>
      </c>
      <c r="F99" s="81" t="s">
        <v>44</v>
      </c>
      <c r="G99" s="81" t="s">
        <v>125</v>
      </c>
      <c r="H99" s="81" t="s">
        <v>126</v>
      </c>
      <c r="I99" s="82"/>
      <c r="J99" s="83"/>
      <c r="K99" s="83"/>
      <c r="L99" s="107"/>
      <c r="M99" s="137" t="e">
        <f t="shared" si="2"/>
        <v>#DIV/0!</v>
      </c>
      <c r="N99" s="108" t="e">
        <f t="shared" si="3"/>
        <v>#DIV/0!</v>
      </c>
    </row>
    <row r="100" spans="1:14" ht="66.75" customHeight="1" hidden="1">
      <c r="A100" s="86" t="s">
        <v>49</v>
      </c>
      <c r="B100" s="67">
        <v>802</v>
      </c>
      <c r="C100" s="80">
        <v>7</v>
      </c>
      <c r="D100" s="80">
        <v>7</v>
      </c>
      <c r="E100" s="81" t="s">
        <v>55</v>
      </c>
      <c r="F100" s="81" t="s">
        <v>44</v>
      </c>
      <c r="G100" s="81" t="s">
        <v>125</v>
      </c>
      <c r="H100" s="81" t="s">
        <v>170</v>
      </c>
      <c r="I100" s="82"/>
      <c r="J100" s="83"/>
      <c r="K100" s="83"/>
      <c r="L100" s="107"/>
      <c r="M100" s="137" t="e">
        <f t="shared" si="2"/>
        <v>#DIV/0!</v>
      </c>
      <c r="N100" s="108" t="e">
        <f t="shared" si="3"/>
        <v>#DIV/0!</v>
      </c>
    </row>
    <row r="101" spans="1:14" ht="18" customHeight="1" hidden="1">
      <c r="A101" s="79" t="s">
        <v>45</v>
      </c>
      <c r="B101" s="67">
        <v>802</v>
      </c>
      <c r="C101" s="80">
        <v>7</v>
      </c>
      <c r="D101" s="80">
        <v>7</v>
      </c>
      <c r="E101" s="81" t="s">
        <v>55</v>
      </c>
      <c r="F101" s="81" t="s">
        <v>44</v>
      </c>
      <c r="G101" s="81" t="s">
        <v>125</v>
      </c>
      <c r="H101" s="81" t="s">
        <v>170</v>
      </c>
      <c r="I101" s="82">
        <v>540</v>
      </c>
      <c r="J101" s="83"/>
      <c r="K101" s="83"/>
      <c r="L101" s="107"/>
      <c r="M101" s="137" t="e">
        <f t="shared" si="2"/>
        <v>#DIV/0!</v>
      </c>
      <c r="N101" s="108" t="e">
        <f t="shared" si="3"/>
        <v>#DIV/0!</v>
      </c>
    </row>
    <row r="102" spans="1:14" s="44" customFormat="1" ht="13.5" customHeight="1" hidden="1">
      <c r="A102" s="88" t="s">
        <v>47</v>
      </c>
      <c r="B102" s="72">
        <v>802</v>
      </c>
      <c r="C102" s="75">
        <v>8</v>
      </c>
      <c r="D102" s="75">
        <v>0</v>
      </c>
      <c r="E102" s="76"/>
      <c r="F102" s="76"/>
      <c r="G102" s="76"/>
      <c r="H102" s="76"/>
      <c r="I102" s="77"/>
      <c r="J102" s="78">
        <f>J103</f>
        <v>0</v>
      </c>
      <c r="K102" s="78">
        <f>K103</f>
        <v>0</v>
      </c>
      <c r="L102" s="106">
        <f>L103</f>
        <v>0</v>
      </c>
      <c r="M102" s="137" t="e">
        <f t="shared" si="2"/>
        <v>#DIV/0!</v>
      </c>
      <c r="N102" s="108" t="e">
        <f t="shared" si="3"/>
        <v>#DIV/0!</v>
      </c>
    </row>
    <row r="103" spans="1:14" ht="17.25" customHeight="1" hidden="1">
      <c r="A103" s="79" t="s">
        <v>226</v>
      </c>
      <c r="B103" s="67">
        <v>802</v>
      </c>
      <c r="C103" s="80">
        <v>8</v>
      </c>
      <c r="D103" s="80">
        <v>4</v>
      </c>
      <c r="E103" s="81"/>
      <c r="F103" s="81"/>
      <c r="G103" s="81"/>
      <c r="H103" s="81"/>
      <c r="I103" s="82"/>
      <c r="J103" s="83">
        <v>0</v>
      </c>
      <c r="K103" s="83"/>
      <c r="L103" s="107"/>
      <c r="M103" s="137" t="e">
        <f t="shared" si="2"/>
        <v>#DIV/0!</v>
      </c>
      <c r="N103" s="108" t="e">
        <f t="shared" si="3"/>
        <v>#DIV/0!</v>
      </c>
    </row>
    <row r="104" spans="1:14" s="49" customFormat="1" ht="16.5" customHeight="1" hidden="1">
      <c r="A104" s="79" t="s">
        <v>46</v>
      </c>
      <c r="B104" s="67">
        <v>802</v>
      </c>
      <c r="C104" s="80">
        <v>8</v>
      </c>
      <c r="D104" s="80">
        <v>1</v>
      </c>
      <c r="E104" s="81" t="s">
        <v>171</v>
      </c>
      <c r="F104" s="81" t="s">
        <v>44</v>
      </c>
      <c r="G104" s="81" t="s">
        <v>125</v>
      </c>
      <c r="H104" s="81" t="s">
        <v>126</v>
      </c>
      <c r="I104" s="82"/>
      <c r="J104" s="83"/>
      <c r="K104" s="83"/>
      <c r="L104" s="107"/>
      <c r="M104" s="137" t="e">
        <f t="shared" si="2"/>
        <v>#DIV/0!</v>
      </c>
      <c r="N104" s="108" t="e">
        <f t="shared" si="3"/>
        <v>#DIV/0!</v>
      </c>
    </row>
    <row r="105" spans="1:14" s="50" customFormat="1" ht="51" hidden="1">
      <c r="A105" s="79" t="s">
        <v>172</v>
      </c>
      <c r="B105" s="67">
        <v>802</v>
      </c>
      <c r="C105" s="80">
        <v>8</v>
      </c>
      <c r="D105" s="80">
        <v>1</v>
      </c>
      <c r="E105" s="80">
        <v>89</v>
      </c>
      <c r="F105" s="81" t="s">
        <v>44</v>
      </c>
      <c r="G105" s="81" t="s">
        <v>125</v>
      </c>
      <c r="H105" s="81" t="s">
        <v>173</v>
      </c>
      <c r="I105" s="82"/>
      <c r="J105" s="83"/>
      <c r="K105" s="83"/>
      <c r="L105" s="107"/>
      <c r="M105" s="137" t="e">
        <f t="shared" si="2"/>
        <v>#DIV/0!</v>
      </c>
      <c r="N105" s="108" t="e">
        <f t="shared" si="3"/>
        <v>#DIV/0!</v>
      </c>
    </row>
    <row r="106" spans="1:14" s="50" customFormat="1" ht="12.75" hidden="1">
      <c r="A106" s="79" t="s">
        <v>45</v>
      </c>
      <c r="B106" s="67">
        <v>802</v>
      </c>
      <c r="C106" s="80">
        <v>8</v>
      </c>
      <c r="D106" s="80">
        <v>1</v>
      </c>
      <c r="E106" s="80">
        <v>89</v>
      </c>
      <c r="F106" s="81" t="s">
        <v>44</v>
      </c>
      <c r="G106" s="81" t="s">
        <v>125</v>
      </c>
      <c r="H106" s="81" t="s">
        <v>173</v>
      </c>
      <c r="I106" s="82">
        <v>540</v>
      </c>
      <c r="J106" s="83"/>
      <c r="K106" s="83"/>
      <c r="L106" s="107"/>
      <c r="M106" s="137" t="e">
        <f t="shared" si="2"/>
        <v>#DIV/0!</v>
      </c>
      <c r="N106" s="108" t="e">
        <f t="shared" si="3"/>
        <v>#DIV/0!</v>
      </c>
    </row>
    <row r="107" spans="1:14" s="49" customFormat="1" ht="14.25" customHeight="1">
      <c r="A107" s="88" t="s">
        <v>43</v>
      </c>
      <c r="B107" s="72">
        <v>802</v>
      </c>
      <c r="C107" s="75">
        <v>10</v>
      </c>
      <c r="D107" s="75">
        <v>0</v>
      </c>
      <c r="E107" s="75"/>
      <c r="F107" s="75"/>
      <c r="G107" s="76"/>
      <c r="H107" s="76"/>
      <c r="I107" s="77"/>
      <c r="J107" s="78">
        <f>J108</f>
        <v>555.6</v>
      </c>
      <c r="K107" s="78">
        <f>K108</f>
        <v>277.8</v>
      </c>
      <c r="L107" s="106">
        <f>L108</f>
        <v>166</v>
      </c>
      <c r="M107" s="138">
        <f t="shared" si="2"/>
        <v>50</v>
      </c>
      <c r="N107" s="162">
        <f t="shared" si="3"/>
        <v>167.34939759036143</v>
      </c>
    </row>
    <row r="108" spans="1:14" s="55" customFormat="1" ht="17.25" customHeight="1">
      <c r="A108" s="79" t="s">
        <v>42</v>
      </c>
      <c r="B108" s="67">
        <v>802</v>
      </c>
      <c r="C108" s="80">
        <v>10</v>
      </c>
      <c r="D108" s="80">
        <v>1</v>
      </c>
      <c r="E108" s="80"/>
      <c r="F108" s="80"/>
      <c r="G108" s="81"/>
      <c r="H108" s="81"/>
      <c r="I108" s="82"/>
      <c r="J108" s="85">
        <v>555.6</v>
      </c>
      <c r="K108" s="85">
        <v>277.8</v>
      </c>
      <c r="L108" s="103">
        <v>166</v>
      </c>
      <c r="M108" s="137">
        <f t="shared" si="2"/>
        <v>50</v>
      </c>
      <c r="N108" s="108">
        <f t="shared" si="3"/>
        <v>167.34939759036143</v>
      </c>
    </row>
    <row r="109" spans="1:14" ht="12.75" hidden="1">
      <c r="A109" s="79" t="s">
        <v>42</v>
      </c>
      <c r="B109" s="67">
        <v>802</v>
      </c>
      <c r="C109" s="80">
        <v>10</v>
      </c>
      <c r="D109" s="80">
        <v>1</v>
      </c>
      <c r="E109" s="80">
        <v>97</v>
      </c>
      <c r="F109" s="81">
        <v>0</v>
      </c>
      <c r="G109" s="81" t="s">
        <v>125</v>
      </c>
      <c r="H109" s="81" t="s">
        <v>126</v>
      </c>
      <c r="I109" s="82"/>
      <c r="J109" s="85"/>
      <c r="K109" s="85"/>
      <c r="L109" s="103"/>
      <c r="M109" s="137" t="e">
        <f t="shared" si="2"/>
        <v>#DIV/0!</v>
      </c>
      <c r="N109" s="108" t="e">
        <f t="shared" si="3"/>
        <v>#DIV/0!</v>
      </c>
    </row>
    <row r="110" spans="1:14" ht="12.75" hidden="1">
      <c r="A110" s="79" t="s">
        <v>174</v>
      </c>
      <c r="B110" s="67">
        <v>802</v>
      </c>
      <c r="C110" s="80">
        <v>10</v>
      </c>
      <c r="D110" s="80">
        <v>1</v>
      </c>
      <c r="E110" s="80">
        <v>97</v>
      </c>
      <c r="F110" s="81" t="s">
        <v>44</v>
      </c>
      <c r="G110" s="81" t="s">
        <v>125</v>
      </c>
      <c r="H110" s="81" t="s">
        <v>175</v>
      </c>
      <c r="I110" s="82"/>
      <c r="J110" s="85"/>
      <c r="K110" s="85"/>
      <c r="L110" s="103"/>
      <c r="M110" s="137" t="e">
        <f t="shared" si="2"/>
        <v>#DIV/0!</v>
      </c>
      <c r="N110" s="108" t="e">
        <f t="shared" si="3"/>
        <v>#DIV/0!</v>
      </c>
    </row>
    <row r="111" spans="1:14" ht="18" customHeight="1" hidden="1">
      <c r="A111" s="79" t="s">
        <v>41</v>
      </c>
      <c r="B111" s="67">
        <v>802</v>
      </c>
      <c r="C111" s="80">
        <v>10</v>
      </c>
      <c r="D111" s="80">
        <v>1</v>
      </c>
      <c r="E111" s="80">
        <v>97</v>
      </c>
      <c r="F111" s="81" t="s">
        <v>44</v>
      </c>
      <c r="G111" s="81" t="s">
        <v>125</v>
      </c>
      <c r="H111" s="81" t="s">
        <v>175</v>
      </c>
      <c r="I111" s="82">
        <v>312</v>
      </c>
      <c r="J111" s="85"/>
      <c r="K111" s="85"/>
      <c r="L111" s="103"/>
      <c r="M111" s="137" t="e">
        <f t="shared" si="2"/>
        <v>#DIV/0!</v>
      </c>
      <c r="N111" s="108" t="e">
        <f t="shared" si="3"/>
        <v>#DIV/0!</v>
      </c>
    </row>
    <row r="112" spans="1:14" ht="18" customHeight="1" hidden="1">
      <c r="A112" s="79" t="s">
        <v>176</v>
      </c>
      <c r="B112" s="67">
        <v>802</v>
      </c>
      <c r="C112" s="80">
        <v>10</v>
      </c>
      <c r="D112" s="80">
        <v>3</v>
      </c>
      <c r="E112" s="80"/>
      <c r="F112" s="81"/>
      <c r="G112" s="81"/>
      <c r="H112" s="81"/>
      <c r="I112" s="82"/>
      <c r="J112" s="85"/>
      <c r="K112" s="85"/>
      <c r="L112" s="103"/>
      <c r="M112" s="137" t="e">
        <f t="shared" si="2"/>
        <v>#DIV/0!</v>
      </c>
      <c r="N112" s="108" t="e">
        <f t="shared" si="3"/>
        <v>#DIV/0!</v>
      </c>
    </row>
    <row r="113" spans="1:14" ht="80.25" customHeight="1" hidden="1">
      <c r="A113" s="79" t="s">
        <v>177</v>
      </c>
      <c r="B113" s="67">
        <v>802</v>
      </c>
      <c r="C113" s="80">
        <v>10</v>
      </c>
      <c r="D113" s="80">
        <v>3</v>
      </c>
      <c r="E113" s="80">
        <v>98</v>
      </c>
      <c r="F113" s="81" t="s">
        <v>44</v>
      </c>
      <c r="G113" s="81" t="s">
        <v>125</v>
      </c>
      <c r="H113" s="82">
        <v>20110</v>
      </c>
      <c r="I113" s="82"/>
      <c r="J113" s="85"/>
      <c r="K113" s="85"/>
      <c r="L113" s="103"/>
      <c r="M113" s="137" t="e">
        <f t="shared" si="2"/>
        <v>#DIV/0!</v>
      </c>
      <c r="N113" s="108" t="e">
        <f t="shared" si="3"/>
        <v>#DIV/0!</v>
      </c>
    </row>
    <row r="114" spans="1:14" ht="18" customHeight="1" hidden="1">
      <c r="A114" s="79" t="s">
        <v>45</v>
      </c>
      <c r="B114" s="67">
        <v>802</v>
      </c>
      <c r="C114" s="80">
        <v>10</v>
      </c>
      <c r="D114" s="80">
        <v>3</v>
      </c>
      <c r="E114" s="80">
        <v>98</v>
      </c>
      <c r="F114" s="81" t="s">
        <v>44</v>
      </c>
      <c r="G114" s="81" t="s">
        <v>125</v>
      </c>
      <c r="H114" s="82">
        <v>20110</v>
      </c>
      <c r="I114" s="82">
        <v>540</v>
      </c>
      <c r="J114" s="85"/>
      <c r="K114" s="85"/>
      <c r="L114" s="103"/>
      <c r="M114" s="137" t="e">
        <f t="shared" si="2"/>
        <v>#DIV/0!</v>
      </c>
      <c r="N114" s="108" t="e">
        <f t="shared" si="3"/>
        <v>#DIV/0!</v>
      </c>
    </row>
    <row r="115" spans="1:14" ht="18" customHeight="1" hidden="1">
      <c r="A115" s="79" t="s">
        <v>176</v>
      </c>
      <c r="B115" s="67"/>
      <c r="C115" s="80">
        <v>10</v>
      </c>
      <c r="D115" s="80">
        <v>3</v>
      </c>
      <c r="E115" s="80"/>
      <c r="F115" s="81"/>
      <c r="G115" s="81"/>
      <c r="H115" s="82"/>
      <c r="I115" s="82"/>
      <c r="J115" s="85"/>
      <c r="K115" s="85"/>
      <c r="L115" s="103"/>
      <c r="M115" s="137" t="e">
        <f t="shared" si="2"/>
        <v>#DIV/0!</v>
      </c>
      <c r="N115" s="108" t="e">
        <f t="shared" si="3"/>
        <v>#DIV/0!</v>
      </c>
    </row>
    <row r="116" spans="1:14" s="44" customFormat="1" ht="16.5" customHeight="1">
      <c r="A116" s="88" t="s">
        <v>40</v>
      </c>
      <c r="B116" s="72">
        <v>802</v>
      </c>
      <c r="C116" s="75">
        <v>11</v>
      </c>
      <c r="D116" s="75">
        <v>0</v>
      </c>
      <c r="E116" s="76"/>
      <c r="F116" s="76"/>
      <c r="G116" s="76"/>
      <c r="H116" s="76"/>
      <c r="I116" s="77"/>
      <c r="J116" s="78">
        <f>J117</f>
        <v>1000</v>
      </c>
      <c r="K116" s="78">
        <f>K117</f>
        <v>0</v>
      </c>
      <c r="L116" s="106"/>
      <c r="M116" s="171" t="s">
        <v>256</v>
      </c>
      <c r="N116" s="162" t="e">
        <f t="shared" si="3"/>
        <v>#DIV/0!</v>
      </c>
    </row>
    <row r="117" spans="1:14" ht="16.5" customHeight="1">
      <c r="A117" s="79" t="s">
        <v>39</v>
      </c>
      <c r="B117" s="67">
        <v>802</v>
      </c>
      <c r="C117" s="80">
        <v>11</v>
      </c>
      <c r="D117" s="80">
        <v>1</v>
      </c>
      <c r="E117" s="81"/>
      <c r="F117" s="81"/>
      <c r="G117" s="81"/>
      <c r="H117" s="81"/>
      <c r="I117" s="82"/>
      <c r="J117" s="83">
        <v>1000</v>
      </c>
      <c r="K117" s="83">
        <v>0</v>
      </c>
      <c r="L117" s="107"/>
      <c r="M117" s="170" t="s">
        <v>256</v>
      </c>
      <c r="N117" s="108" t="e">
        <f t="shared" si="3"/>
        <v>#DIV/0!</v>
      </c>
    </row>
    <row r="118" spans="1:14" ht="25.5" hidden="1">
      <c r="A118" s="79" t="s">
        <v>38</v>
      </c>
      <c r="B118" s="67">
        <v>802</v>
      </c>
      <c r="C118" s="80">
        <v>11</v>
      </c>
      <c r="D118" s="80">
        <v>1</v>
      </c>
      <c r="E118" s="81" t="s">
        <v>178</v>
      </c>
      <c r="F118" s="81" t="s">
        <v>44</v>
      </c>
      <c r="G118" s="81" t="s">
        <v>125</v>
      </c>
      <c r="H118" s="81" t="s">
        <v>179</v>
      </c>
      <c r="I118" s="82"/>
      <c r="J118" s="83">
        <f>J119</f>
        <v>0</v>
      </c>
      <c r="K118" s="83">
        <f>K119</f>
        <v>0</v>
      </c>
      <c r="L118" s="107">
        <f>L119</f>
        <v>0</v>
      </c>
      <c r="M118" s="137" t="e">
        <f t="shared" si="2"/>
        <v>#DIV/0!</v>
      </c>
      <c r="N118" s="108" t="e">
        <f t="shared" si="3"/>
        <v>#DIV/0!</v>
      </c>
    </row>
    <row r="119" spans="1:14" ht="25.5" hidden="1">
      <c r="A119" s="79" t="s">
        <v>37</v>
      </c>
      <c r="B119" s="67">
        <v>802</v>
      </c>
      <c r="C119" s="80">
        <v>11</v>
      </c>
      <c r="D119" s="80">
        <v>1</v>
      </c>
      <c r="E119" s="81" t="s">
        <v>178</v>
      </c>
      <c r="F119" s="81" t="s">
        <v>44</v>
      </c>
      <c r="G119" s="81" t="s">
        <v>125</v>
      </c>
      <c r="H119" s="81" t="s">
        <v>179</v>
      </c>
      <c r="I119" s="82">
        <v>244</v>
      </c>
      <c r="J119" s="83">
        <v>0</v>
      </c>
      <c r="K119" s="83">
        <v>0</v>
      </c>
      <c r="L119" s="107">
        <v>0</v>
      </c>
      <c r="M119" s="137" t="e">
        <f t="shared" si="2"/>
        <v>#DIV/0!</v>
      </c>
      <c r="N119" s="108" t="e">
        <f t="shared" si="3"/>
        <v>#DIV/0!</v>
      </c>
    </row>
    <row r="120" spans="1:14" s="44" customFormat="1" ht="18" customHeight="1">
      <c r="A120" s="88" t="s">
        <v>36</v>
      </c>
      <c r="B120" s="72"/>
      <c r="C120" s="75"/>
      <c r="D120" s="75"/>
      <c r="E120" s="76"/>
      <c r="F120" s="76"/>
      <c r="G120" s="76"/>
      <c r="H120" s="76"/>
      <c r="I120" s="77"/>
      <c r="J120" s="78">
        <f>J12+J54+J60+J65+J73+J97+J107+J116</f>
        <v>10486.9</v>
      </c>
      <c r="K120" s="78">
        <f>K12+K54+K60+K65+K73+K97+K102+K107+K116</f>
        <v>3484.8</v>
      </c>
      <c r="L120" s="106">
        <f>L12+L54+L60+L65+L73+L97+L102+L107+L116</f>
        <v>3017</v>
      </c>
      <c r="M120" s="138">
        <f t="shared" si="2"/>
        <v>33.2300298467612</v>
      </c>
      <c r="N120" s="162">
        <f t="shared" si="3"/>
        <v>115.50546900894929</v>
      </c>
    </row>
    <row r="121" spans="1:10" ht="12.75">
      <c r="A121" s="56"/>
      <c r="B121" s="56"/>
      <c r="C121" s="56"/>
      <c r="D121" s="56"/>
      <c r="E121" s="56"/>
      <c r="F121" s="56"/>
      <c r="G121" s="57"/>
      <c r="H121" s="58"/>
      <c r="I121" s="58"/>
      <c r="J121" s="59"/>
    </row>
    <row r="122" spans="9:10" ht="15.75">
      <c r="I122" s="62"/>
      <c r="J122" s="63"/>
    </row>
    <row r="123" ht="12.75">
      <c r="J123" s="64"/>
    </row>
  </sheetData>
  <sheetProtection/>
  <mergeCells count="9">
    <mergeCell ref="A7:N7"/>
    <mergeCell ref="E10:H10"/>
    <mergeCell ref="B1:K1"/>
    <mergeCell ref="B2:K2"/>
    <mergeCell ref="B3:K3"/>
    <mergeCell ref="B4:K4"/>
    <mergeCell ref="C9:D9"/>
    <mergeCell ref="E9:H9"/>
    <mergeCell ref="A6:N6"/>
  </mergeCells>
  <printOptions/>
  <pageMargins left="0.7480314960629921" right="0.7480314960629921" top="0.551181102362204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I23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0.00390625" style="0" customWidth="1"/>
    <col min="2" max="2" width="24.875" style="0" customWidth="1"/>
    <col min="3" max="3" width="14.375" style="0" customWidth="1"/>
    <col min="4" max="4" width="12.125" style="0" customWidth="1"/>
  </cols>
  <sheetData>
    <row r="1" spans="3:5" ht="12.75">
      <c r="C1" s="175" t="s">
        <v>33</v>
      </c>
      <c r="D1" s="196"/>
      <c r="E1" s="196"/>
    </row>
    <row r="2" spans="3:5" ht="12.75">
      <c r="C2" s="175" t="s">
        <v>34</v>
      </c>
      <c r="D2" s="196"/>
      <c r="E2" s="196"/>
    </row>
    <row r="3" spans="3:5" ht="12.75">
      <c r="C3" s="175" t="s">
        <v>35</v>
      </c>
      <c r="D3" s="196"/>
      <c r="E3" s="196"/>
    </row>
    <row r="4" spans="3:5" ht="12.75">
      <c r="C4" s="177" t="s">
        <v>258</v>
      </c>
      <c r="D4" s="196"/>
      <c r="E4" s="196"/>
    </row>
    <row r="5" spans="3:5" ht="12.75">
      <c r="C5" s="175" t="s">
        <v>120</v>
      </c>
      <c r="D5" s="196"/>
      <c r="E5" s="196"/>
    </row>
    <row r="7" spans="1:9" ht="15">
      <c r="A7" s="195" t="s">
        <v>92</v>
      </c>
      <c r="B7" s="194"/>
      <c r="C7" s="194"/>
      <c r="D7" s="194"/>
      <c r="E7" s="1"/>
      <c r="F7" s="12"/>
      <c r="G7" s="12"/>
      <c r="H7" s="12"/>
      <c r="I7" s="12"/>
    </row>
    <row r="8" spans="1:9" ht="15">
      <c r="A8" s="195" t="s">
        <v>93</v>
      </c>
      <c r="B8" s="194"/>
      <c r="C8" s="194"/>
      <c r="D8" s="194"/>
      <c r="E8" s="1"/>
      <c r="F8" s="13"/>
      <c r="G8" s="13"/>
      <c r="H8" s="13"/>
      <c r="I8" s="13"/>
    </row>
    <row r="9" spans="1:9" ht="15">
      <c r="A9" s="195" t="s">
        <v>255</v>
      </c>
      <c r="B9" s="194"/>
      <c r="C9" s="194"/>
      <c r="D9" s="194"/>
      <c r="E9" s="1"/>
      <c r="F9" s="13"/>
      <c r="G9" s="13"/>
      <c r="H9" s="13"/>
      <c r="I9" s="13"/>
    </row>
    <row r="11" ht="12.75">
      <c r="D11" s="15" t="s">
        <v>94</v>
      </c>
    </row>
    <row r="12" spans="1:5" ht="40.5" customHeight="1">
      <c r="A12" s="16" t="s">
        <v>95</v>
      </c>
      <c r="B12" s="16" t="s">
        <v>96</v>
      </c>
      <c r="C12" s="16" t="s">
        <v>97</v>
      </c>
      <c r="D12" s="7" t="s">
        <v>32</v>
      </c>
      <c r="E12" s="14"/>
    </row>
    <row r="13" spans="1:5" ht="39.75" customHeight="1">
      <c r="A13" s="5" t="s">
        <v>98</v>
      </c>
      <c r="B13" s="4" t="s">
        <v>99</v>
      </c>
      <c r="C13" s="30">
        <f>C14</f>
        <v>206.10000000000036</v>
      </c>
      <c r="D13" s="30">
        <f>D14</f>
        <v>-1387.2000000000003</v>
      </c>
      <c r="E13" s="14"/>
    </row>
    <row r="14" spans="1:5" ht="30.75" customHeight="1">
      <c r="A14" s="5" t="s">
        <v>100</v>
      </c>
      <c r="B14" s="4" t="s">
        <v>101</v>
      </c>
      <c r="C14" s="30">
        <f>C15+C18</f>
        <v>206.10000000000036</v>
      </c>
      <c r="D14" s="30">
        <f>D18+D17</f>
        <v>-1387.2000000000003</v>
      </c>
      <c r="E14" s="14"/>
    </row>
    <row r="15" spans="1:5" ht="25.5">
      <c r="A15" s="5" t="s">
        <v>102</v>
      </c>
      <c r="B15" s="4" t="s">
        <v>103</v>
      </c>
      <c r="C15" s="31">
        <v>-10280.8</v>
      </c>
      <c r="D15" s="31">
        <v>-4927.3</v>
      </c>
      <c r="E15" s="14"/>
    </row>
    <row r="16" spans="1:5" ht="27" customHeight="1">
      <c r="A16" s="5" t="s">
        <v>104</v>
      </c>
      <c r="B16" s="4" t="s">
        <v>105</v>
      </c>
      <c r="C16" s="30">
        <f>C15</f>
        <v>-10280.8</v>
      </c>
      <c r="D16" s="30">
        <f>D15</f>
        <v>-4927.3</v>
      </c>
      <c r="E16" s="14"/>
    </row>
    <row r="17" spans="1:5" ht="27" customHeight="1">
      <c r="A17" s="5" t="s">
        <v>106</v>
      </c>
      <c r="B17" s="4" t="s">
        <v>107</v>
      </c>
      <c r="C17" s="30">
        <f>C15</f>
        <v>-10280.8</v>
      </c>
      <c r="D17" s="30">
        <f>D15</f>
        <v>-4927.3</v>
      </c>
      <c r="E17" s="14"/>
    </row>
    <row r="18" spans="1:5" ht="25.5">
      <c r="A18" s="5" t="s">
        <v>108</v>
      </c>
      <c r="B18" s="4" t="s">
        <v>109</v>
      </c>
      <c r="C18" s="32">
        <v>10486.9</v>
      </c>
      <c r="D18" s="32">
        <v>3540.1</v>
      </c>
      <c r="E18" s="14"/>
    </row>
    <row r="19" spans="1:5" ht="33.75" customHeight="1">
      <c r="A19" s="5" t="s">
        <v>110</v>
      </c>
      <c r="B19" s="4" t="s">
        <v>111</v>
      </c>
      <c r="C19" s="30">
        <f aca="true" t="shared" si="0" ref="C19:D21">C18</f>
        <v>10486.9</v>
      </c>
      <c r="D19" s="30">
        <f t="shared" si="0"/>
        <v>3540.1</v>
      </c>
      <c r="E19" s="14"/>
    </row>
    <row r="20" spans="1:5" ht="29.25" customHeight="1">
      <c r="A20" s="5" t="s">
        <v>112</v>
      </c>
      <c r="B20" s="4" t="s">
        <v>113</v>
      </c>
      <c r="C20" s="30">
        <f t="shared" si="0"/>
        <v>10486.9</v>
      </c>
      <c r="D20" s="30">
        <f t="shared" si="0"/>
        <v>3540.1</v>
      </c>
      <c r="E20" s="14"/>
    </row>
    <row r="21" spans="1:5" ht="41.25" customHeight="1">
      <c r="A21" s="5" t="s">
        <v>114</v>
      </c>
      <c r="B21" s="4" t="s">
        <v>115</v>
      </c>
      <c r="C21" s="30">
        <f t="shared" si="0"/>
        <v>10486.9</v>
      </c>
      <c r="D21" s="30">
        <f t="shared" si="0"/>
        <v>3540.1</v>
      </c>
      <c r="E21" s="14"/>
    </row>
    <row r="22" ht="12.75">
      <c r="E22" s="14"/>
    </row>
    <row r="23" ht="12.75">
      <c r="E23" s="14"/>
    </row>
  </sheetData>
  <sheetProtection/>
  <mergeCells count="8">
    <mergeCell ref="A8:D8"/>
    <mergeCell ref="A9:D9"/>
    <mergeCell ref="A7:D7"/>
    <mergeCell ref="C1:E1"/>
    <mergeCell ref="C2:E2"/>
    <mergeCell ref="C3:E3"/>
    <mergeCell ref="C4:E4"/>
    <mergeCell ref="C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Громова</dc:creator>
  <cp:keywords/>
  <dc:description/>
  <cp:lastModifiedBy>Андреева</cp:lastModifiedBy>
  <cp:lastPrinted>2022-07-08T12:54:59Z</cp:lastPrinted>
  <dcterms:created xsi:type="dcterms:W3CDTF">2015-09-21T08:31:07Z</dcterms:created>
  <dcterms:modified xsi:type="dcterms:W3CDTF">2022-07-19T08:49:02Z</dcterms:modified>
  <cp:category/>
  <cp:version/>
  <cp:contentType/>
  <cp:contentStatus/>
</cp:coreProperties>
</file>